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Data" sheetId="5" r:id="rId1"/>
    <sheet name="Merit Scoresheet" sheetId="3" r:id="rId2"/>
    <sheet name="Descriptive Statistics" sheetId="14" r:id="rId3"/>
    <sheet name="Gregory's Data" sheetId="15" r:id="rId4"/>
    <sheet name="Correlation Matrix" sheetId="16" r:id="rId5"/>
    <sheet name="Run 1" sheetId="17" r:id="rId6"/>
    <sheet name="Run 2" sheetId="19" r:id="rId7"/>
  </sheets>
  <calcPr calcId="145621"/>
  <pivotCaches>
    <pivotCache cacheId="15" r:id="rId8"/>
  </pivotCaches>
</workbook>
</file>

<file path=xl/calcChain.xml><?xml version="1.0" encoding="utf-8"?>
<calcChain xmlns="http://schemas.openxmlformats.org/spreadsheetml/2006/main">
  <c r="H3" i="15" l="1"/>
  <c r="H4" i="15"/>
  <c r="H5" i="15"/>
  <c r="H6" i="15"/>
  <c r="H7" i="15"/>
  <c r="H8" i="15"/>
  <c r="H9" i="15"/>
  <c r="H10" i="15"/>
  <c r="H11" i="15"/>
  <c r="H12" i="15"/>
  <c r="H13" i="15"/>
  <c r="H14" i="15"/>
  <c r="H15" i="15"/>
  <c r="H16" i="15"/>
  <c r="H17" i="15"/>
  <c r="H18" i="15"/>
  <c r="H19" i="15"/>
  <c r="H20" i="15"/>
  <c r="H21" i="15"/>
  <c r="H22" i="15"/>
  <c r="H23" i="15"/>
  <c r="H24" i="15"/>
  <c r="H25" i="15"/>
  <c r="H26" i="15"/>
  <c r="H27" i="15"/>
  <c r="H28" i="15"/>
  <c r="H29" i="15"/>
  <c r="H30" i="15"/>
  <c r="H31" i="15"/>
  <c r="H2" i="15"/>
  <c r="G3" i="15"/>
  <c r="G4" i="15"/>
  <c r="G5" i="15"/>
  <c r="G6" i="15"/>
  <c r="G7" i="15"/>
  <c r="G8" i="15"/>
  <c r="G9" i="15"/>
  <c r="G10" i="15"/>
  <c r="G11" i="15"/>
  <c r="G12" i="15"/>
  <c r="G13" i="15"/>
  <c r="G14" i="15"/>
  <c r="G15" i="15"/>
  <c r="G16" i="15"/>
  <c r="G17" i="15"/>
  <c r="G18" i="15"/>
  <c r="G19" i="15"/>
  <c r="G20" i="15"/>
  <c r="G21" i="15"/>
  <c r="G22" i="15"/>
  <c r="G23" i="15"/>
  <c r="G24" i="15"/>
  <c r="G25" i="15"/>
  <c r="G26" i="15"/>
  <c r="G27" i="15"/>
  <c r="G28" i="15"/>
  <c r="G29" i="15"/>
  <c r="G30" i="15"/>
  <c r="G31" i="15"/>
  <c r="G2" i="15"/>
  <c r="I3" i="15"/>
  <c r="I4" i="15"/>
  <c r="I5" i="15"/>
  <c r="I6" i="15"/>
  <c r="I7" i="15"/>
  <c r="I8" i="15"/>
  <c r="I9" i="15"/>
  <c r="I10" i="15"/>
  <c r="I11" i="15"/>
  <c r="I12" i="15"/>
  <c r="I13" i="15"/>
  <c r="I14" i="15"/>
  <c r="I15" i="15"/>
  <c r="I16" i="15"/>
  <c r="I17" i="15"/>
  <c r="I18" i="15"/>
  <c r="I19" i="15"/>
  <c r="I20" i="15"/>
  <c r="I21" i="15"/>
  <c r="I22" i="15"/>
  <c r="I23" i="15"/>
  <c r="I24" i="15"/>
  <c r="I25" i="15"/>
  <c r="I26" i="15"/>
  <c r="I27" i="15"/>
  <c r="I28" i="15"/>
  <c r="I29" i="15"/>
  <c r="I30" i="15"/>
  <c r="I31" i="15"/>
  <c r="I2" i="15"/>
  <c r="C31" i="15"/>
  <c r="C30" i="15"/>
  <c r="C29" i="15"/>
  <c r="C28" i="15"/>
  <c r="C27" i="15"/>
  <c r="C26" i="15"/>
  <c r="C25" i="15"/>
  <c r="C24" i="15"/>
  <c r="C23" i="15"/>
  <c r="C22" i="15"/>
  <c r="C21" i="15"/>
  <c r="C20" i="15"/>
  <c r="C19" i="15"/>
  <c r="C18" i="15"/>
  <c r="C17" i="15"/>
  <c r="C16" i="15"/>
  <c r="C15" i="15"/>
  <c r="C14" i="15"/>
  <c r="C13" i="15"/>
  <c r="C12" i="15"/>
  <c r="C11" i="15"/>
  <c r="C10" i="15"/>
  <c r="C9" i="15"/>
  <c r="C8" i="15"/>
  <c r="C7" i="15"/>
  <c r="C6" i="15"/>
  <c r="C5" i="15"/>
  <c r="C4" i="15"/>
  <c r="C3" i="15"/>
  <c r="C2" i="15"/>
  <c r="C3" i="5"/>
  <c r="C4" i="5"/>
  <c r="C5" i="5"/>
  <c r="C6" i="5"/>
  <c r="C7" i="5"/>
  <c r="C8" i="5"/>
  <c r="C9" i="5"/>
  <c r="C10" i="5"/>
  <c r="C11" i="5"/>
  <c r="C12" i="5"/>
  <c r="C13" i="5"/>
  <c r="C14" i="5"/>
  <c r="C15" i="5"/>
  <c r="C16" i="5"/>
  <c r="C17" i="5"/>
  <c r="C18" i="5"/>
  <c r="C19" i="5"/>
  <c r="C20" i="5"/>
  <c r="C21" i="5"/>
  <c r="C22" i="5"/>
  <c r="C23" i="5"/>
  <c r="C24" i="5"/>
  <c r="C25" i="5"/>
  <c r="C26" i="5"/>
  <c r="C27" i="5"/>
  <c r="C28" i="5"/>
  <c r="C29" i="5"/>
  <c r="C30" i="5"/>
  <c r="C31" i="5"/>
  <c r="C2" i="5"/>
  <c r="F5" i="3" l="1"/>
  <c r="F6" i="3"/>
  <c r="F7" i="3"/>
  <c r="F8" i="3"/>
  <c r="F9" i="3"/>
  <c r="F10" i="3"/>
  <c r="F11" i="3"/>
  <c r="F12" i="3"/>
  <c r="F13" i="3"/>
  <c r="F14" i="3"/>
  <c r="F15" i="3"/>
  <c r="F16" i="3"/>
  <c r="F17" i="3"/>
  <c r="F18" i="3"/>
  <c r="F19" i="3"/>
  <c r="F20" i="3"/>
  <c r="F21" i="3"/>
  <c r="F22" i="3"/>
  <c r="F23" i="3"/>
  <c r="F24" i="3"/>
  <c r="F25" i="3"/>
  <c r="F26" i="3"/>
  <c r="F27" i="3"/>
  <c r="F28" i="3"/>
  <c r="F29" i="3"/>
  <c r="F30" i="3"/>
  <c r="F31" i="3"/>
  <c r="F32" i="3"/>
  <c r="F33" i="3"/>
  <c r="F4" i="3"/>
  <c r="F2" i="3"/>
</calcChain>
</file>

<file path=xl/sharedStrings.xml><?xml version="1.0" encoding="utf-8"?>
<sst xmlns="http://schemas.openxmlformats.org/spreadsheetml/2006/main" count="189" uniqueCount="58">
  <si>
    <t>Employee</t>
  </si>
  <si>
    <t>Salary</t>
  </si>
  <si>
    <t>Merit</t>
  </si>
  <si>
    <t>Hours/Week</t>
  </si>
  <si>
    <t>Raises</t>
  </si>
  <si>
    <t>Male Raises</t>
  </si>
  <si>
    <t>Female Raises</t>
  </si>
  <si>
    <t>Female (Yes = 1)</t>
  </si>
  <si>
    <t>Weights</t>
  </si>
  <si>
    <t>Efficiency</t>
  </si>
  <si>
    <t>Innovation</t>
  </si>
  <si>
    <t>Interpersonal</t>
  </si>
  <si>
    <t>Interdepartmental</t>
  </si>
  <si>
    <t>Total</t>
  </si>
  <si>
    <t>Categories (Scale 1-10 Score):</t>
  </si>
  <si>
    <t>Row Labels</t>
  </si>
  <si>
    <t>Grand Total</t>
  </si>
  <si>
    <t>Average of Merit</t>
  </si>
  <si>
    <t>Years in This Position at the Company</t>
  </si>
  <si>
    <t>Years in That Profession</t>
  </si>
  <si>
    <t>Average of Salary</t>
  </si>
  <si>
    <t>Average of Hours/Week</t>
  </si>
  <si>
    <t>SUMMARY OUTPUT</t>
  </si>
  <si>
    <t>Regression Statistics</t>
  </si>
  <si>
    <t>Multiple R</t>
  </si>
  <si>
    <t>R Square</t>
  </si>
  <si>
    <t>Adjusted R Square</t>
  </si>
  <si>
    <t>Standard Error</t>
  </si>
  <si>
    <t>Observations</t>
  </si>
  <si>
    <t>ANOVA</t>
  </si>
  <si>
    <t>Regression</t>
  </si>
  <si>
    <t>Residual</t>
  </si>
  <si>
    <t>Intercept</t>
  </si>
  <si>
    <t>df</t>
  </si>
  <si>
    <t>SS</t>
  </si>
  <si>
    <t>MS</t>
  </si>
  <si>
    <t>F</t>
  </si>
  <si>
    <t>Significance F</t>
  </si>
  <si>
    <t>Coefficients</t>
  </si>
  <si>
    <t>t Stat</t>
  </si>
  <si>
    <t>P-value</t>
  </si>
  <si>
    <t>Lower 95%</t>
  </si>
  <si>
    <t>Upper 95%</t>
  </si>
  <si>
    <t>Lower 98.0%</t>
  </si>
  <si>
    <t>Upper 98.0%</t>
  </si>
  <si>
    <t>RESIDUAL OUTPUT</t>
  </si>
  <si>
    <t>Observation</t>
  </si>
  <si>
    <t>Predicted Salary</t>
  </si>
  <si>
    <t>Residuals</t>
  </si>
  <si>
    <t>Standard Residuals</t>
  </si>
  <si>
    <t>Male</t>
  </si>
  <si>
    <t>Female</t>
  </si>
  <si>
    <t>Average of Years in That Profession</t>
  </si>
  <si>
    <t>Average of Raises</t>
  </si>
  <si>
    <t>Average of Years in This Position at the Company</t>
  </si>
  <si>
    <t>Gender</t>
  </si>
  <si>
    <t>Frequency</t>
  </si>
  <si>
    <t>More</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</si>
</sst>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sz val="11"/>
      <color rgb="FFFF0000"/>
      <name val="Calibri"/>
      <family val="2"/>
      <scheme val="minor"/>
    </font>
    <font>
      <b/>
      <sz val="11"/>
      <color theme="1"/>
      <name val="Calibri"/>
      <family val="2"/>
      <scheme val="minor"/>
    </font>
    <font>
      <i/>
      <sz val="11"/>
      <color theme="1"/>
      <name val="Calibri"/>
      <family val="2"/>
      <scheme val="minor"/>
    </font>
    <font>
      <sz val="11"/>
      <color rgb="FF0070C0"/>
      <name val="Calibri"/>
      <family val="2"/>
      <scheme val="minor"/>
    </font>
  </fonts>
  <fills count="4">
    <fill>
      <patternFill patternType="none"/>
    </fill>
    <fill>
      <patternFill patternType="gray125"/>
    </fill>
    <fill>
      <patternFill patternType="solid">
        <fgColor rgb="FFFFFF00"/>
        <bgColor indexed="64"/>
      </patternFill>
    </fill>
    <fill>
      <patternFill patternType="solid">
        <fgColor rgb="FF00B0F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right/>
      <top style="medium">
        <color indexed="64"/>
      </top>
      <bottom style="thin">
        <color indexed="64"/>
      </bottom>
      <diagonal/>
    </border>
    <border>
      <left style="thin">
        <color indexed="64"/>
      </left>
      <right style="thin">
        <color indexed="64"/>
      </right>
      <top/>
      <bottom/>
      <diagonal/>
    </border>
  </borders>
  <cellStyleXfs count="1">
    <xf numFmtId="0" fontId="0" fillId="0" borderId="0"/>
  </cellStyleXfs>
  <cellXfs count="30">
    <xf numFmtId="0" fontId="0" fillId="0" borderId="0" xfId="0"/>
    <xf numFmtId="0" fontId="2" fillId="0" borderId="1" xfId="0" applyFont="1" applyBorder="1" applyAlignment="1">
      <alignment horizontal="right"/>
    </xf>
    <xf numFmtId="0" fontId="2" fillId="0" borderId="1" xfId="0" applyFont="1" applyBorder="1"/>
    <xf numFmtId="9" fontId="0" fillId="2" borderId="1" xfId="0" applyNumberFormat="1" applyFill="1" applyBorder="1"/>
    <xf numFmtId="9" fontId="0" fillId="3" borderId="1" xfId="0" applyNumberFormat="1" applyFill="1" applyBorder="1"/>
    <xf numFmtId="0" fontId="0" fillId="0" borderId="1" xfId="0" applyBorder="1"/>
    <xf numFmtId="0" fontId="0" fillId="3" borderId="1" xfId="0" applyFill="1" applyBorder="1"/>
    <xf numFmtId="0" fontId="0" fillId="0" borderId="0" xfId="0" pivotButton="1"/>
    <xf numFmtId="0" fontId="0" fillId="0" borderId="0" xfId="0" applyAlignment="1">
      <alignment horizontal="left"/>
    </xf>
    <xf numFmtId="0" fontId="0" fillId="0" borderId="0" xfId="0" applyAlignment="1">
      <alignment wrapText="1"/>
    </xf>
    <xf numFmtId="0" fontId="0" fillId="0" borderId="1" xfId="0" applyBorder="1" applyAlignment="1">
      <alignment horizontal="center" vertical="center" wrapText="1"/>
    </xf>
    <xf numFmtId="0" fontId="0" fillId="0" borderId="0" xfId="0" applyFill="1" applyBorder="1" applyAlignment="1"/>
    <xf numFmtId="0" fontId="0" fillId="0" borderId="2" xfId="0" applyFill="1" applyBorder="1" applyAlignment="1"/>
    <xf numFmtId="0" fontId="3" fillId="0" borderId="3" xfId="0" applyFont="1" applyFill="1" applyBorder="1" applyAlignment="1">
      <alignment horizontal="center"/>
    </xf>
    <xf numFmtId="0" fontId="3" fillId="0" borderId="3" xfId="0" applyFont="1" applyFill="1" applyBorder="1" applyAlignment="1">
      <alignment horizontal="center" wrapText="1"/>
    </xf>
    <xf numFmtId="0" fontId="3" fillId="0" borderId="3" xfId="0" applyFont="1" applyFill="1" applyBorder="1" applyAlignment="1">
      <alignment horizontal="centerContinuous"/>
    </xf>
    <xf numFmtId="0" fontId="0" fillId="0" borderId="4" xfId="0" applyFill="1" applyBorder="1" applyAlignment="1">
      <alignment horizontal="center" vertical="center" wrapText="1"/>
    </xf>
    <xf numFmtId="0" fontId="0" fillId="0" borderId="0" xfId="0" applyNumberFormat="1" applyAlignment="1">
      <alignment wrapText="1"/>
    </xf>
    <xf numFmtId="0" fontId="1" fillId="0" borderId="4" xfId="0" applyFont="1" applyBorder="1" applyAlignment="1">
      <alignment horizontal="center" vertical="center" wrapText="1"/>
    </xf>
    <xf numFmtId="0" fontId="1" fillId="0" borderId="0" xfId="0" applyFont="1"/>
    <xf numFmtId="0" fontId="4" fillId="0" borderId="4" xfId="0" applyFont="1" applyFill="1" applyBorder="1" applyAlignment="1">
      <alignment horizontal="center" vertical="center" wrapText="1"/>
    </xf>
    <xf numFmtId="0" fontId="4" fillId="0" borderId="0" xfId="0" applyFont="1"/>
    <xf numFmtId="0" fontId="4" fillId="2" borderId="1"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0" borderId="0" xfId="0" applyFont="1" applyFill="1" applyBorder="1" applyAlignment="1"/>
    <xf numFmtId="0" fontId="3" fillId="0" borderId="0" xfId="0" applyFont="1" applyFill="1" applyBorder="1" applyAlignment="1">
      <alignment horizontal="center"/>
    </xf>
    <xf numFmtId="0" fontId="0" fillId="0" borderId="0" xfId="0" applyNumberFormat="1" applyFill="1" applyBorder="1" applyAlignment="1"/>
    <xf numFmtId="0" fontId="3" fillId="0" borderId="0" xfId="0" applyFont="1" applyFill="1" applyBorder="1" applyAlignment="1">
      <alignment horizontal="right"/>
    </xf>
    <xf numFmtId="0" fontId="1" fillId="0" borderId="2" xfId="0" applyFont="1" applyFill="1" applyBorder="1" applyAlignment="1"/>
    <xf numFmtId="0" fontId="4" fillId="0" borderId="0" xfId="0" applyFont="1" applyFill="1" applyBorder="1" applyAlignment="1"/>
  </cellXfs>
  <cellStyles count="1">
    <cellStyle name="Normal" xfId="0" builtinId="0"/>
  </cellStyles>
  <dxfs count="5">
    <dxf>
      <alignment vertical="center"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readingOrder="0"/>
    </dxf>
    <dxf>
      <alignment wrapText="1" readingOrder="0"/>
    </dxf>
    <dxf>
      <alignment wrapText="1" readingOrder="0"/>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Graph</a:t>
            </a:r>
            <a:r>
              <a:rPr lang="en-US" baseline="0"/>
              <a:t> #1 </a:t>
            </a:r>
            <a:r>
              <a:rPr lang="en-US"/>
              <a:t>Distribution of Standard Residuals</a:t>
            </a:r>
          </a:p>
        </c:rich>
      </c:tx>
      <c:layout/>
      <c:overlay val="0"/>
    </c:title>
    <c:autoTitleDeleted val="0"/>
    <c:plotArea>
      <c:layout/>
      <c:barChart>
        <c:barDir val="col"/>
        <c:grouping val="clustered"/>
        <c:varyColors val="0"/>
        <c:ser>
          <c:idx val="1"/>
          <c:order val="0"/>
          <c:invertIfNegative val="0"/>
          <c:cat>
            <c:numRef>
              <c:f>'Run 2'!$F$30:$F$36</c:f>
              <c:numCache>
                <c:formatCode>General</c:formatCode>
                <c:ptCount val="7"/>
                <c:pt idx="0">
                  <c:v>-3</c:v>
                </c:pt>
                <c:pt idx="1">
                  <c:v>-2</c:v>
                </c:pt>
                <c:pt idx="2">
                  <c:v>-1</c:v>
                </c:pt>
                <c:pt idx="3">
                  <c:v>0</c:v>
                </c:pt>
                <c:pt idx="4">
                  <c:v>1</c:v>
                </c:pt>
                <c:pt idx="5">
                  <c:v>2</c:v>
                </c:pt>
                <c:pt idx="6">
                  <c:v>3</c:v>
                </c:pt>
              </c:numCache>
            </c:numRef>
          </c:cat>
          <c:val>
            <c:numRef>
              <c:f>'Run 2'!$G$30:$G$36</c:f>
              <c:numCache>
                <c:formatCode>General</c:formatCode>
                <c:ptCount val="7"/>
                <c:pt idx="0">
                  <c:v>0</c:v>
                </c:pt>
                <c:pt idx="1">
                  <c:v>0</c:v>
                </c:pt>
                <c:pt idx="2">
                  <c:v>6</c:v>
                </c:pt>
                <c:pt idx="3">
                  <c:v>9</c:v>
                </c:pt>
                <c:pt idx="4">
                  <c:v>9</c:v>
                </c:pt>
                <c:pt idx="5">
                  <c:v>6</c:v>
                </c:pt>
                <c:pt idx="6">
                  <c:v>0</c:v>
                </c:pt>
              </c:numCache>
            </c:numRef>
          </c:val>
        </c:ser>
        <c:dLbls>
          <c:showLegendKey val="0"/>
          <c:showVal val="0"/>
          <c:showCatName val="0"/>
          <c:showSerName val="0"/>
          <c:showPercent val="0"/>
          <c:showBubbleSize val="0"/>
        </c:dLbls>
        <c:gapWidth val="150"/>
        <c:axId val="269077888"/>
        <c:axId val="269079680"/>
      </c:barChart>
      <c:catAx>
        <c:axId val="269077888"/>
        <c:scaling>
          <c:orientation val="minMax"/>
        </c:scaling>
        <c:delete val="0"/>
        <c:axPos val="b"/>
        <c:title>
          <c:tx>
            <c:rich>
              <a:bodyPr/>
              <a:lstStyle/>
              <a:p>
                <a:pPr>
                  <a:defRPr/>
                </a:pPr>
                <a:r>
                  <a:rPr lang="en-US"/>
                  <a:t>Standard Residuals</a:t>
                </a:r>
              </a:p>
            </c:rich>
          </c:tx>
          <c:layout/>
          <c:overlay val="0"/>
        </c:title>
        <c:numFmt formatCode="General" sourceLinked="1"/>
        <c:majorTickMark val="out"/>
        <c:minorTickMark val="none"/>
        <c:tickLblPos val="nextTo"/>
        <c:crossAx val="269079680"/>
        <c:crosses val="autoZero"/>
        <c:auto val="1"/>
        <c:lblAlgn val="ctr"/>
        <c:lblOffset val="100"/>
        <c:noMultiLvlLbl val="0"/>
      </c:catAx>
      <c:valAx>
        <c:axId val="269079680"/>
        <c:scaling>
          <c:orientation val="minMax"/>
        </c:scaling>
        <c:delete val="0"/>
        <c:axPos val="l"/>
        <c:majorGridlines/>
        <c:title>
          <c:tx>
            <c:rich>
              <a:bodyPr rot="-5400000" vert="horz"/>
              <a:lstStyle/>
              <a:p>
                <a:pPr>
                  <a:defRPr/>
                </a:pPr>
                <a:r>
                  <a:rPr lang="en-US"/>
                  <a:t>Frequency</a:t>
                </a:r>
              </a:p>
            </c:rich>
          </c:tx>
          <c:layout/>
          <c:overlay val="0"/>
        </c:title>
        <c:numFmt formatCode="General" sourceLinked="1"/>
        <c:majorTickMark val="out"/>
        <c:minorTickMark val="none"/>
        <c:tickLblPos val="nextTo"/>
        <c:crossAx val="269077888"/>
        <c:crosses val="autoZero"/>
        <c:crossBetween val="between"/>
      </c:valAx>
    </c:plotArea>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Graph #2 Distribution of Variance</a:t>
            </a:r>
          </a:p>
        </c:rich>
      </c:tx>
      <c:layout/>
      <c:overlay val="0"/>
    </c:title>
    <c:autoTitleDeleted val="0"/>
    <c:plotArea>
      <c:layout/>
      <c:scatterChart>
        <c:scatterStyle val="lineMarker"/>
        <c:varyColors val="0"/>
        <c:ser>
          <c:idx val="0"/>
          <c:order val="0"/>
          <c:spPr>
            <a:ln w="28575">
              <a:noFill/>
            </a:ln>
          </c:spPr>
          <c:xVal>
            <c:numRef>
              <c:f>'Run 2'!$B$30:$B$59</c:f>
              <c:numCache>
                <c:formatCode>General</c:formatCode>
                <c:ptCount val="30"/>
                <c:pt idx="0">
                  <c:v>55530.073842132901</c:v>
                </c:pt>
                <c:pt idx="1">
                  <c:v>57270.352000130959</c:v>
                </c:pt>
                <c:pt idx="2">
                  <c:v>45071.630481355642</c:v>
                </c:pt>
                <c:pt idx="3">
                  <c:v>48740.770496794634</c:v>
                </c:pt>
                <c:pt idx="4">
                  <c:v>46611.663650033108</c:v>
                </c:pt>
                <c:pt idx="5">
                  <c:v>51980.557542086201</c:v>
                </c:pt>
                <c:pt idx="6">
                  <c:v>53739.9787732283</c:v>
                </c:pt>
                <c:pt idx="7">
                  <c:v>36667.074502953154</c:v>
                </c:pt>
                <c:pt idx="8">
                  <c:v>52993.366015553001</c:v>
                </c:pt>
                <c:pt idx="9">
                  <c:v>55620.142918020952</c:v>
                </c:pt>
                <c:pt idx="10">
                  <c:v>46457.987247699944</c:v>
                </c:pt>
                <c:pt idx="11">
                  <c:v>56857.976378771709</c:v>
                </c:pt>
                <c:pt idx="12">
                  <c:v>51671.084616368069</c:v>
                </c:pt>
                <c:pt idx="13">
                  <c:v>49149.585187378303</c:v>
                </c:pt>
                <c:pt idx="14">
                  <c:v>41580.515494921856</c:v>
                </c:pt>
                <c:pt idx="15">
                  <c:v>55245.975716195164</c:v>
                </c:pt>
                <c:pt idx="16">
                  <c:v>43839.539308290681</c:v>
                </c:pt>
                <c:pt idx="17">
                  <c:v>42164.444063883537</c:v>
                </c:pt>
                <c:pt idx="18">
                  <c:v>44038.221048182037</c:v>
                </c:pt>
                <c:pt idx="19">
                  <c:v>63425.570503431656</c:v>
                </c:pt>
                <c:pt idx="20">
                  <c:v>52208.862957088393</c:v>
                </c:pt>
                <c:pt idx="21">
                  <c:v>39956.289241515115</c:v>
                </c:pt>
                <c:pt idx="22">
                  <c:v>59206.104270065247</c:v>
                </c:pt>
                <c:pt idx="23">
                  <c:v>54586.827682846721</c:v>
                </c:pt>
                <c:pt idx="24">
                  <c:v>49537.755190284734</c:v>
                </c:pt>
                <c:pt idx="25">
                  <c:v>60474.204773737161</c:v>
                </c:pt>
                <c:pt idx="26">
                  <c:v>40985.475391836138</c:v>
                </c:pt>
                <c:pt idx="27">
                  <c:v>42800.370998598533</c:v>
                </c:pt>
                <c:pt idx="28">
                  <c:v>34309.018169848379</c:v>
                </c:pt>
                <c:pt idx="29">
                  <c:v>60878.581536767699</c:v>
                </c:pt>
              </c:numCache>
            </c:numRef>
          </c:xVal>
          <c:yVal>
            <c:numRef>
              <c:f>'Run 2'!$D$30:$D$59</c:f>
              <c:numCache>
                <c:formatCode>General</c:formatCode>
                <c:ptCount val="30"/>
                <c:pt idx="0">
                  <c:v>-0.38759767962600666</c:v>
                </c:pt>
                <c:pt idx="1">
                  <c:v>-0.28087365442619328</c:v>
                </c:pt>
                <c:pt idx="2">
                  <c:v>-0.54900263544461436</c:v>
                </c:pt>
                <c:pt idx="3">
                  <c:v>0.50730712604445327</c:v>
                </c:pt>
                <c:pt idx="4">
                  <c:v>0.32629989904084572</c:v>
                </c:pt>
                <c:pt idx="5">
                  <c:v>-0.48814890032744274</c:v>
                </c:pt>
                <c:pt idx="6">
                  <c:v>-0.86194677807164177</c:v>
                </c:pt>
                <c:pt idx="7">
                  <c:v>-1.2475545223218689</c:v>
                </c:pt>
                <c:pt idx="8">
                  <c:v>0.90648490981768526</c:v>
                </c:pt>
                <c:pt idx="9">
                  <c:v>0.82177425807364013</c:v>
                </c:pt>
                <c:pt idx="10">
                  <c:v>-1.341710557168678</c:v>
                </c:pt>
                <c:pt idx="11">
                  <c:v>-1.6089780114448162</c:v>
                </c:pt>
                <c:pt idx="12">
                  <c:v>-0.84932195201400063</c:v>
                </c:pt>
                <c:pt idx="13">
                  <c:v>1.3032414164732509</c:v>
                </c:pt>
                <c:pt idx="14">
                  <c:v>0.18006598690847467</c:v>
                </c:pt>
                <c:pt idx="15">
                  <c:v>1.1720158590682686</c:v>
                </c:pt>
                <c:pt idx="16">
                  <c:v>-1.3627932273118819</c:v>
                </c:pt>
                <c:pt idx="17">
                  <c:v>0.45807942160525311</c:v>
                </c:pt>
                <c:pt idx="18">
                  <c:v>1.6449281801232705</c:v>
                </c:pt>
                <c:pt idx="19">
                  <c:v>0.91837563597183869</c:v>
                </c:pt>
                <c:pt idx="20">
                  <c:v>0.96294873735686759</c:v>
                </c:pt>
                <c:pt idx="21">
                  <c:v>1.0314871392965848</c:v>
                </c:pt>
                <c:pt idx="22">
                  <c:v>1.0650200743700637</c:v>
                </c:pt>
                <c:pt idx="23">
                  <c:v>-0.55915720475443254</c:v>
                </c:pt>
                <c:pt idx="24">
                  <c:v>1.4113740830605161</c:v>
                </c:pt>
                <c:pt idx="25">
                  <c:v>-1.5530029314264726</c:v>
                </c:pt>
                <c:pt idx="26">
                  <c:v>-1.0259843760756353</c:v>
                </c:pt>
                <c:pt idx="27">
                  <c:v>-0.76866270702082085</c:v>
                </c:pt>
                <c:pt idx="28">
                  <c:v>0.69557030949028764</c:v>
                </c:pt>
                <c:pt idx="29">
                  <c:v>-0.52023789926674624</c:v>
                </c:pt>
              </c:numCache>
            </c:numRef>
          </c:yVal>
          <c:smooth val="0"/>
        </c:ser>
        <c:dLbls>
          <c:showLegendKey val="0"/>
          <c:showVal val="0"/>
          <c:showCatName val="0"/>
          <c:showSerName val="0"/>
          <c:showPercent val="0"/>
          <c:showBubbleSize val="0"/>
        </c:dLbls>
        <c:axId val="270860672"/>
        <c:axId val="270547584"/>
      </c:scatterChart>
      <c:valAx>
        <c:axId val="270860672"/>
        <c:scaling>
          <c:orientation val="minMax"/>
        </c:scaling>
        <c:delete val="0"/>
        <c:axPos val="b"/>
        <c:title>
          <c:tx>
            <c:rich>
              <a:bodyPr/>
              <a:lstStyle/>
              <a:p>
                <a:pPr>
                  <a:defRPr/>
                </a:pPr>
                <a:r>
                  <a:rPr lang="en-US"/>
                  <a:t>Predicted Salary</a:t>
                </a:r>
              </a:p>
            </c:rich>
          </c:tx>
          <c:layout/>
          <c:overlay val="0"/>
        </c:title>
        <c:numFmt formatCode="General" sourceLinked="1"/>
        <c:majorTickMark val="out"/>
        <c:minorTickMark val="none"/>
        <c:tickLblPos val="nextTo"/>
        <c:crossAx val="270547584"/>
        <c:crosses val="autoZero"/>
        <c:crossBetween val="midCat"/>
      </c:valAx>
      <c:valAx>
        <c:axId val="270547584"/>
        <c:scaling>
          <c:orientation val="minMax"/>
        </c:scaling>
        <c:delete val="0"/>
        <c:axPos val="l"/>
        <c:majorGridlines/>
        <c:title>
          <c:tx>
            <c:rich>
              <a:bodyPr rot="-5400000" vert="horz"/>
              <a:lstStyle/>
              <a:p>
                <a:pPr>
                  <a:defRPr/>
                </a:pPr>
                <a:r>
                  <a:rPr lang="en-US"/>
                  <a:t>Standard Residuals</a:t>
                </a:r>
              </a:p>
            </c:rich>
          </c:tx>
          <c:layout/>
          <c:overlay val="0"/>
        </c:title>
        <c:numFmt formatCode="General" sourceLinked="1"/>
        <c:majorTickMark val="out"/>
        <c:minorTickMark val="none"/>
        <c:tickLblPos val="nextTo"/>
        <c:crossAx val="270860672"/>
        <c:crosses val="autoZero"/>
        <c:crossBetween val="midCat"/>
      </c:valAx>
    </c:plotArea>
    <c:plotVisOnly val="1"/>
    <c:dispBlanksAs val="gap"/>
    <c:showDLblsOverMax val="0"/>
  </c:chart>
  <c:printSettings>
    <c:headerFooter/>
    <c:pageMargins b="0.75" l="0.7" r="0.7" t="0.75" header="0.3" footer="0.3"/>
    <c:pageSetup/>
  </c:printSettings>
</c:chartSpace>
</file>

<file path=xl/drawings/_rels/drawing4.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11</xdr:col>
      <xdr:colOff>57150</xdr:colOff>
      <xdr:row>1</xdr:row>
      <xdr:rowOff>9525</xdr:rowOff>
    </xdr:from>
    <xdr:to>
      <xdr:col>16</xdr:col>
      <xdr:colOff>95250</xdr:colOff>
      <xdr:row>17</xdr:row>
      <xdr:rowOff>152400</xdr:rowOff>
    </xdr:to>
    <xdr:sp macro="" textlink="">
      <xdr:nvSpPr>
        <xdr:cNvPr id="2" name="TextBox 1"/>
        <xdr:cNvSpPr txBox="1"/>
      </xdr:nvSpPr>
      <xdr:spPr>
        <a:xfrm>
          <a:off x="8810625" y="590550"/>
          <a:ext cx="3086100" cy="31908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IMPROVING</a:t>
          </a:r>
          <a:r>
            <a:rPr lang="en-US" sz="1100" baseline="0"/>
            <a:t> THE DATA</a:t>
          </a:r>
        </a:p>
        <a:p>
          <a:endParaRPr lang="en-US" sz="1100" baseline="0"/>
        </a:p>
        <a:p>
          <a:r>
            <a:rPr lang="en-US" sz="1100" baseline="0">
              <a:solidFill>
                <a:srgbClr val="0070C0"/>
              </a:solidFill>
            </a:rPr>
            <a:t>1)  First off, Regression Models on MS Excel do not process non-numerical data.  Therefore, the Gender column must be transformed into a Binary Variable.  In my case, I let Female = 1, and Male = 0.</a:t>
          </a:r>
        </a:p>
        <a:p>
          <a:endParaRPr lang="en-US" sz="1100" baseline="0"/>
        </a:p>
        <a:p>
          <a:r>
            <a:rPr lang="en-US" sz="1100" baseline="0">
              <a:solidFill>
                <a:srgbClr val="FF0000"/>
              </a:solidFill>
            </a:rPr>
            <a:t>2)  If you are suspect that the manager is discriminating pay based on gender, the same could be true of the  pay raises.  Therefore, you might consider separating raises by gender as well.</a:t>
          </a:r>
        </a:p>
        <a:p>
          <a:endParaRPr lang="en-US" sz="1100" baseline="0">
            <a:solidFill>
              <a:srgbClr val="FF0000"/>
            </a:solidFill>
          </a:endParaRPr>
        </a:p>
        <a:p>
          <a:r>
            <a:rPr lang="en-US" sz="1100">
              <a:solidFill>
                <a:sysClr val="windowText" lastClr="000000"/>
              </a:solidFill>
            </a:rPr>
            <a:t>The columns "Gender" and "Raises" are marked to be excluded from the Regression</a:t>
          </a:r>
          <a:r>
            <a:rPr lang="en-US" sz="1100" baseline="0">
              <a:solidFill>
                <a:sysClr val="windowText" lastClr="000000"/>
              </a:solidFill>
            </a:rPr>
            <a:t> Model since I have replaced them as stated above.</a:t>
          </a:r>
          <a:endParaRPr lang="en-US" sz="1100">
            <a:solidFill>
              <a:sysClr val="windowText" lastClr="000000"/>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219075</xdr:colOff>
      <xdr:row>10</xdr:row>
      <xdr:rowOff>57150</xdr:rowOff>
    </xdr:from>
    <xdr:to>
      <xdr:col>8</xdr:col>
      <xdr:colOff>333375</xdr:colOff>
      <xdr:row>14</xdr:row>
      <xdr:rowOff>95250</xdr:rowOff>
    </xdr:to>
    <xdr:sp macro="" textlink="">
      <xdr:nvSpPr>
        <xdr:cNvPr id="2" name="TextBox 1"/>
        <xdr:cNvSpPr txBox="1"/>
      </xdr:nvSpPr>
      <xdr:spPr>
        <a:xfrm>
          <a:off x="219075" y="2695575"/>
          <a:ext cx="7239000" cy="8001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"Years in This Position at the Company" and "Years</a:t>
          </a:r>
          <a:r>
            <a:rPr lang="en-US" sz="1100" baseline="0"/>
            <a:t> in That Profession" are so positively correlated with each other, I would not be surprised if I could simply get away with eliminating one.  Not surprisingly, gender is very correlated with the respective raises.  </a:t>
          </a:r>
          <a:endParaRPr 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333375</xdr:colOff>
      <xdr:row>1</xdr:row>
      <xdr:rowOff>66675</xdr:rowOff>
    </xdr:from>
    <xdr:to>
      <xdr:col>8</xdr:col>
      <xdr:colOff>361950</xdr:colOff>
      <xdr:row>9</xdr:row>
      <xdr:rowOff>66675</xdr:rowOff>
    </xdr:to>
    <xdr:sp macro="" textlink="">
      <xdr:nvSpPr>
        <xdr:cNvPr id="2" name="TextBox 1"/>
        <xdr:cNvSpPr txBox="1"/>
      </xdr:nvSpPr>
      <xdr:spPr>
        <a:xfrm>
          <a:off x="3257550" y="257175"/>
          <a:ext cx="4524375" cy="15430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As the Correlation</a:t>
          </a:r>
          <a:r>
            <a:rPr lang="en-US" sz="1100" baseline="0"/>
            <a:t> Matrix suggests, "Years in This Position at the Company" and "Years  in That Profession" are so positively correlated, the latter is negative to counterbalance the former.  Could get away with only using the former.</a:t>
          </a:r>
        </a:p>
        <a:p>
          <a:endParaRPr lang="en-US" sz="1100" baseline="0"/>
        </a:p>
        <a:p>
          <a:r>
            <a:rPr lang="en-US" sz="1100"/>
            <a:t>It</a:t>
          </a:r>
          <a:r>
            <a:rPr lang="en-US" sz="1100" baseline="0"/>
            <a:t> appears that there might be a difference in gender in terms of pay raises.  A 2-population hypothesis test could confirm this, though I will not bother here.  </a:t>
          </a:r>
          <a:endParaRPr 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7</xdr:col>
      <xdr:colOff>114300</xdr:colOff>
      <xdr:row>28</xdr:row>
      <xdr:rowOff>52387</xdr:rowOff>
    </xdr:from>
    <xdr:to>
      <xdr:col>14</xdr:col>
      <xdr:colOff>419100</xdr:colOff>
      <xdr:row>42</xdr:row>
      <xdr:rowOff>119062</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133350</xdr:colOff>
      <xdr:row>43</xdr:row>
      <xdr:rowOff>176212</xdr:rowOff>
    </xdr:from>
    <xdr:to>
      <xdr:col>14</xdr:col>
      <xdr:colOff>438150</xdr:colOff>
      <xdr:row>58</xdr:row>
      <xdr:rowOff>61912</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342900</xdr:colOff>
      <xdr:row>0</xdr:row>
      <xdr:rowOff>66674</xdr:rowOff>
    </xdr:from>
    <xdr:to>
      <xdr:col>8</xdr:col>
      <xdr:colOff>561975</xdr:colOff>
      <xdr:row>9</xdr:row>
      <xdr:rowOff>152399</xdr:rowOff>
    </xdr:to>
    <xdr:sp macro="" textlink="">
      <xdr:nvSpPr>
        <xdr:cNvPr id="4" name="TextBox 3"/>
        <xdr:cNvSpPr txBox="1"/>
      </xdr:nvSpPr>
      <xdr:spPr>
        <a:xfrm>
          <a:off x="3705225" y="66674"/>
          <a:ext cx="5153025" cy="18192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This regression model is likely a strong estimate based on the following criteria:</a:t>
          </a:r>
        </a:p>
        <a:p>
          <a:endParaRPr lang="en-US" sz="1100"/>
        </a:p>
        <a:p>
          <a:r>
            <a:rPr lang="en-US" sz="1100"/>
            <a:t>1)  R^2 of 0.96</a:t>
          </a:r>
          <a:r>
            <a:rPr lang="en-US" sz="1100" baseline="0"/>
            <a:t> indicates the input variables address an unusually high 96% of the variance of Salary.</a:t>
          </a:r>
        </a:p>
        <a:p>
          <a:endParaRPr lang="en-US" sz="1100" baseline="0"/>
        </a:p>
        <a:p>
          <a:r>
            <a:rPr lang="en-US" sz="1100" baseline="0"/>
            <a:t>2)  Overall model has a low probability of Type-I error (Significance F), and Input variables meet satisfactory t Stats/P-values.</a:t>
          </a:r>
        </a:p>
        <a:p>
          <a:endParaRPr lang="en-US" sz="1100" baseline="0"/>
        </a:p>
        <a:p>
          <a:r>
            <a:rPr lang="en-US" sz="1100" baseline="0"/>
            <a:t>3)  Standard Residuals are normally distributed on an histogram (Graph #1 below), and Variance appears to be quite uniform (Graph #2 below), so no stability issues noticed.</a:t>
          </a:r>
          <a:endParaRPr lang="en-US" sz="1100"/>
        </a:p>
      </xdr:txBody>
    </xdr:sp>
    <xdr:clientData/>
  </xdr:twoCellAnchor>
  <xdr:twoCellAnchor>
    <xdr:from>
      <xdr:col>9</xdr:col>
      <xdr:colOff>133350</xdr:colOff>
      <xdr:row>0</xdr:row>
      <xdr:rowOff>76200</xdr:rowOff>
    </xdr:from>
    <xdr:to>
      <xdr:col>14</xdr:col>
      <xdr:colOff>409575</xdr:colOff>
      <xdr:row>25</xdr:row>
      <xdr:rowOff>133350</xdr:rowOff>
    </xdr:to>
    <xdr:sp macro="" textlink="">
      <xdr:nvSpPr>
        <xdr:cNvPr id="5" name="TextBox 4"/>
        <xdr:cNvSpPr txBox="1"/>
      </xdr:nvSpPr>
      <xdr:spPr>
        <a:xfrm>
          <a:off x="9039225" y="76200"/>
          <a:ext cx="3324225" cy="48768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FINDINGS</a:t>
          </a:r>
        </a:p>
        <a:p>
          <a:endParaRPr lang="en-US" sz="1100"/>
        </a:p>
        <a:p>
          <a:r>
            <a:rPr lang="en-US" sz="1100"/>
            <a:t>After controlling for all other meaningful</a:t>
          </a:r>
          <a:r>
            <a:rPr lang="en-US" sz="1100" baseline="0"/>
            <a:t> variables, we can see that simply being a female results in an average pay disadvantage of $4,502, or 8.4% of a man's salary.</a:t>
          </a:r>
        </a:p>
        <a:p>
          <a:endParaRPr lang="en-US" sz="1100" baseline="0"/>
        </a:p>
        <a:p>
          <a:r>
            <a:rPr lang="en-US" sz="1100" baseline="0"/>
            <a:t>Although the Descriptive Statistics shown previously indicate that the men in this company had outperformed on average in many variables, those higher outcomes did not account for much of their higher pay (an average consultant would not catch this).</a:t>
          </a:r>
        </a:p>
        <a:p>
          <a:endParaRPr lang="en-US" sz="1100" baseline="0"/>
        </a:p>
        <a:p>
          <a:r>
            <a:rPr lang="en-US" sz="1100" baseline="0"/>
            <a:t>We also see that females on average could get higher increases in pay raises versus males.  In at least 1 study, women were found to generally bid low on hiring salary and later gain salary through raises as they were convinced of their worth.</a:t>
          </a:r>
        </a:p>
        <a:p>
          <a:endParaRPr lang="en-US" sz="1100" baseline="0"/>
        </a:p>
        <a:p>
          <a:r>
            <a:rPr lang="en-US" sz="1100" baseline="0"/>
            <a:t>There could be issues of bias in the merit scoring, namely if only that 1 manager does it and (un)consciously gives women lower scores.  Extending stakeholders in scoring could be helpful.</a:t>
          </a:r>
        </a:p>
        <a:p>
          <a:endParaRPr lang="en-US" sz="1100" baseline="0"/>
        </a:p>
        <a:p>
          <a:r>
            <a:rPr lang="en-US" sz="1100" baseline="0"/>
            <a:t>If women's behavior regarding initial salary and raises holds, then companies ought to encourage women to ask for more pay raises to help close the salary gap.</a:t>
          </a:r>
        </a:p>
      </xdr:txBody>
    </xdr: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Author" refreshedDate="41929.1193369213" createdVersion="4" refreshedVersion="4" minRefreshableVersion="3" recordCount="30">
  <cacheSource type="worksheet">
    <worksheetSource ref="B1:H31" sheet="Data"/>
  </cacheSource>
  <cacheFields count="7">
    <cacheField name="Salary" numFmtId="0">
      <sharedItems containsSemiMixedTypes="0" containsString="0" containsNumber="1" containsInteger="1" minValue="34800" maxValue="64800"/>
    </cacheField>
    <cacheField name="Merit" numFmtId="0">
      <sharedItems containsSemiMixedTypes="0" containsString="0" containsNumber="1" minValue="2.2000000000000002" maxValue="9.1"/>
    </cacheField>
    <cacheField name="Hours/Week" numFmtId="0">
      <sharedItems containsSemiMixedTypes="0" containsString="0" containsNumber="1" containsInteger="1" minValue="30" maxValue="50"/>
    </cacheField>
    <cacheField name="Years in This Position at the Company" numFmtId="0">
      <sharedItems containsSemiMixedTypes="0" containsString="0" containsNumber="1" containsInteger="1" minValue="1" maxValue="10"/>
    </cacheField>
    <cacheField name="Years in That Profession" numFmtId="0">
      <sharedItems containsSemiMixedTypes="0" containsString="0" containsNumber="1" containsInteger="1" minValue="2" maxValue="14"/>
    </cacheField>
    <cacheField name="Raises" numFmtId="0">
      <sharedItems containsSemiMixedTypes="0" containsString="0" containsNumber="1" containsInteger="1" minValue="0" maxValue="8"/>
    </cacheField>
    <cacheField name="Gender" numFmtId="0">
      <sharedItems count="2">
        <s v="Male"/>
        <s v="Female"/>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0">
  <r>
    <n v="54950"/>
    <n v="6.1999999999999993"/>
    <n v="47"/>
    <n v="2"/>
    <n v="7"/>
    <n v="0"/>
    <x v="0"/>
  </r>
  <r>
    <n v="56850"/>
    <n v="4.5999999999999996"/>
    <n v="48"/>
    <n v="4"/>
    <n v="9"/>
    <n v="2"/>
    <x v="0"/>
  </r>
  <r>
    <n v="44250"/>
    <n v="6.4"/>
    <n v="36"/>
    <n v="1"/>
    <n v="3"/>
    <n v="1"/>
    <x v="0"/>
  </r>
  <r>
    <n v="49500"/>
    <n v="5.0999999999999996"/>
    <n v="41"/>
    <n v="9"/>
    <n v="12"/>
    <n v="2"/>
    <x v="1"/>
  </r>
  <r>
    <n v="47100"/>
    <n v="5.2"/>
    <n v="41"/>
    <n v="7"/>
    <n v="10"/>
    <n v="0"/>
    <x v="1"/>
  </r>
  <r>
    <n v="51250"/>
    <n v="5.8999999999999995"/>
    <n v="48"/>
    <n v="1"/>
    <n v="3"/>
    <n v="1"/>
    <x v="1"/>
  </r>
  <r>
    <n v="52450"/>
    <n v="6.6000000000000005"/>
    <n v="49"/>
    <n v="3"/>
    <n v="5"/>
    <n v="0"/>
    <x v="1"/>
  </r>
  <r>
    <n v="34800"/>
    <n v="8.1999999999999993"/>
    <n v="30"/>
    <n v="2"/>
    <n v="4"/>
    <n v="1"/>
    <x v="1"/>
  </r>
  <r>
    <n v="54350"/>
    <n v="7.1"/>
    <n v="37"/>
    <n v="9"/>
    <n v="9"/>
    <n v="6"/>
    <x v="0"/>
  </r>
  <r>
    <n v="56850"/>
    <n v="6.4"/>
    <n v="47"/>
    <n v="9"/>
    <n v="13"/>
    <n v="2"/>
    <x v="1"/>
  </r>
  <r>
    <n v="44450"/>
    <n v="5.5"/>
    <n v="34"/>
    <n v="5"/>
    <n v="9"/>
    <n v="5"/>
    <x v="0"/>
  </r>
  <r>
    <n v="54450"/>
    <n v="9.1"/>
    <n v="42"/>
    <n v="7"/>
    <n v="9"/>
    <n v="3"/>
    <x v="0"/>
  </r>
  <r>
    <n v="50400"/>
    <n v="3.7"/>
    <n v="44"/>
    <n v="10"/>
    <n v="14"/>
    <n v="3"/>
    <x v="1"/>
  </r>
  <r>
    <n v="51100"/>
    <n v="6.9"/>
    <n v="36"/>
    <n v="8"/>
    <n v="12"/>
    <n v="2"/>
    <x v="0"/>
  </r>
  <r>
    <n v="41850"/>
    <n v="4.6000000000000005"/>
    <n v="35"/>
    <n v="4"/>
    <n v="9"/>
    <n v="4"/>
    <x v="1"/>
  </r>
  <r>
    <n v="57000"/>
    <n v="4.4000000000000004"/>
    <n v="47"/>
    <n v="2"/>
    <n v="4"/>
    <n v="2"/>
    <x v="0"/>
  </r>
  <r>
    <n v="41800"/>
    <n v="3.4000000000000004"/>
    <n v="36"/>
    <n v="9"/>
    <n v="12"/>
    <n v="4"/>
    <x v="1"/>
  </r>
  <r>
    <n v="42850"/>
    <n v="6.1000000000000005"/>
    <n v="38"/>
    <n v="2"/>
    <n v="7"/>
    <n v="0"/>
    <x v="1"/>
  </r>
  <r>
    <n v="46500"/>
    <n v="4"/>
    <n v="37"/>
    <n v="2"/>
    <n v="2"/>
    <n v="0"/>
    <x v="0"/>
  </r>
  <r>
    <n v="64800"/>
    <n v="4.5999999999999996"/>
    <n v="49"/>
    <n v="8"/>
    <n v="12"/>
    <n v="8"/>
    <x v="0"/>
  </r>
  <r>
    <n v="53650"/>
    <n v="4.3000000000000007"/>
    <n v="45"/>
    <n v="5"/>
    <n v="7"/>
    <n v="5"/>
    <x v="1"/>
  </r>
  <r>
    <n v="41500"/>
    <n v="5.1000000000000005"/>
    <n v="32"/>
    <n v="9"/>
    <n v="12"/>
    <n v="2"/>
    <x v="1"/>
  </r>
  <r>
    <n v="60800"/>
    <n v="5.0999999999999996"/>
    <n v="49"/>
    <n v="4"/>
    <n v="8"/>
    <n v="3"/>
    <x v="0"/>
  </r>
  <r>
    <n v="53750"/>
    <n v="4.5999999999999996"/>
    <n v="49"/>
    <n v="4"/>
    <n v="7"/>
    <n v="3"/>
    <x v="1"/>
  </r>
  <r>
    <n v="51650"/>
    <n v="6.3000000000000007"/>
    <n v="42"/>
    <n v="5"/>
    <n v="7"/>
    <n v="3"/>
    <x v="1"/>
  </r>
  <r>
    <n v="58150"/>
    <n v="2.9000000000000004"/>
    <n v="50"/>
    <n v="6"/>
    <n v="11"/>
    <n v="5"/>
    <x v="0"/>
  </r>
  <r>
    <n v="39450"/>
    <n v="2.2000000000000002"/>
    <n v="37"/>
    <n v="4"/>
    <n v="9"/>
    <n v="3"/>
    <x v="1"/>
  </r>
  <r>
    <n v="41650"/>
    <n v="4.0999999999999996"/>
    <n v="32"/>
    <n v="10"/>
    <n v="11"/>
    <n v="0"/>
    <x v="0"/>
  </r>
  <r>
    <n v="35350"/>
    <n v="4.8000000000000007"/>
    <n v="31"/>
    <n v="2"/>
    <n v="3"/>
    <n v="0"/>
    <x v="1"/>
  </r>
  <r>
    <n v="60100"/>
    <n v="6.4"/>
    <n v="49"/>
    <n v="8"/>
    <n v="12"/>
    <n v="1"/>
    <x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5" cacheId="15" applyNumberFormats="0" applyBorderFormats="0" applyFontFormats="0" applyPatternFormats="0" applyAlignmentFormats="0" applyWidthHeightFormats="1" dataCaption="Values" updatedVersion="4" minRefreshableVersion="3" useAutoFormatting="1" itemPrintTitles="1" createdVersion="4" indent="0" outline="1" outlineData="1" multipleFieldFilters="0">
  <location ref="A3:G6" firstHeaderRow="0" firstDataRow="1" firstDataCol="1"/>
  <pivotFields count="7">
    <pivotField dataField="1" showAll="0"/>
    <pivotField dataField="1" showAll="0"/>
    <pivotField dataField="1" showAll="0"/>
    <pivotField dataField="1" showAll="0"/>
    <pivotField dataField="1" showAll="0"/>
    <pivotField dataField="1" showAll="0"/>
    <pivotField axis="axisRow" showAll="0">
      <items count="3">
        <item x="1"/>
        <item x="0"/>
        <item t="default"/>
      </items>
    </pivotField>
  </pivotFields>
  <rowFields count="1">
    <field x="6"/>
  </rowFields>
  <rowItems count="3">
    <i>
      <x/>
    </i>
    <i>
      <x v="1"/>
    </i>
    <i t="grand">
      <x/>
    </i>
  </rowItems>
  <colFields count="1">
    <field x="-2"/>
  </colFields>
  <colItems count="6">
    <i>
      <x/>
    </i>
    <i i="1">
      <x v="1"/>
    </i>
    <i i="2">
      <x v="2"/>
    </i>
    <i i="3">
      <x v="3"/>
    </i>
    <i i="4">
      <x v="4"/>
    </i>
    <i i="5">
      <x v="5"/>
    </i>
  </colItems>
  <dataFields count="6">
    <dataField name="Average of Salary" fld="0" subtotal="average" baseField="6" baseItem="0"/>
    <dataField name="Average of Merit" fld="1" subtotal="average" baseField="6" baseItem="0"/>
    <dataField name="Average of Hours/Week" fld="2" subtotal="average" baseField="6" baseItem="0"/>
    <dataField name="Average of Years in That Profession" fld="4" subtotal="average" baseField="6" baseItem="0"/>
    <dataField name="Average of Raises" fld="5" subtotal="average" baseField="6" baseItem="0"/>
    <dataField name="Average of Years in This Position at the Company" fld="3" subtotal="average" baseField="6" baseItem="0"/>
  </dataFields>
  <formats count="5">
    <format dxfId="4">
      <pivotArea outline="0" collapsedLevelsAreSubtotals="1" fieldPosition="0"/>
    </format>
    <format dxfId="3">
      <pivotArea dataOnly="0" labelOnly="1" outline="0" fieldPosition="0">
        <references count="1">
          <reference field="4294967294" count="6">
            <x v="0"/>
            <x v="1"/>
            <x v="2"/>
            <x v="3"/>
            <x v="4"/>
            <x v="5"/>
          </reference>
        </references>
      </pivotArea>
    </format>
    <format dxfId="2">
      <pivotArea dataOnly="0" labelOnly="1" outline="0" fieldPosition="0">
        <references count="1">
          <reference field="4294967294" count="6">
            <x v="0"/>
            <x v="1"/>
            <x v="2"/>
            <x v="3"/>
            <x v="4"/>
            <x v="5"/>
          </reference>
        </references>
      </pivotArea>
    </format>
    <format dxfId="1">
      <pivotArea dataOnly="0" labelOnly="1" outline="0" fieldPosition="0">
        <references count="1">
          <reference field="4294967294" count="6">
            <x v="0"/>
            <x v="1"/>
            <x v="2"/>
            <x v="3"/>
            <x v="4"/>
            <x v="5"/>
          </reference>
        </references>
      </pivotArea>
    </format>
    <format dxfId="0">
      <pivotArea dataOnly="0" labelOnly="1" outline="0" fieldPosition="0">
        <references count="1">
          <reference field="4294967294" count="6">
            <x v="0"/>
            <x v="1"/>
            <x v="2"/>
            <x v="3"/>
            <x v="4"/>
            <x v="5"/>
          </reference>
        </references>
      </pivotArea>
    </format>
  </formats>
  <pivotTableStyleInfo name="PivotStyleMedium9"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H31"/>
  <sheetViews>
    <sheetView tabSelected="1" workbookViewId="0">
      <pane xSplit="1" ySplit="1" topLeftCell="B2" activePane="bottomRight" state="frozen"/>
      <selection pane="topRight" activeCell="B1" sqref="B1"/>
      <selection pane="bottomLeft" activeCell="A2" sqref="A2"/>
      <selection pane="bottomRight" activeCell="I3" sqref="I3"/>
    </sheetView>
  </sheetViews>
  <sheetFormatPr defaultRowHeight="15" x14ac:dyDescent="0.25"/>
  <cols>
    <col min="1" max="1" width="9.85546875" bestFit="1" customWidth="1"/>
    <col min="4" max="4" width="12.140625" customWidth="1"/>
    <col min="5" max="5" width="18" customWidth="1"/>
    <col min="6" max="6" width="18" bestFit="1" customWidth="1"/>
    <col min="8" max="8" width="15.42578125" bestFit="1" customWidth="1"/>
  </cols>
  <sheetData>
    <row r="1" spans="1:8" ht="45.75" customHeight="1" x14ac:dyDescent="0.25">
      <c r="A1" s="10" t="s">
        <v>0</v>
      </c>
      <c r="B1" s="10" t="s">
        <v>1</v>
      </c>
      <c r="C1" s="10" t="s">
        <v>2</v>
      </c>
      <c r="D1" s="10" t="s">
        <v>3</v>
      </c>
      <c r="E1" s="10" t="s">
        <v>18</v>
      </c>
      <c r="F1" s="10" t="s">
        <v>19</v>
      </c>
      <c r="G1" s="16" t="s">
        <v>4</v>
      </c>
      <c r="H1" s="10" t="s">
        <v>55</v>
      </c>
    </row>
    <row r="2" spans="1:8" x14ac:dyDescent="0.25">
      <c r="A2">
        <v>1</v>
      </c>
      <c r="B2">
        <v>54950</v>
      </c>
      <c r="C2">
        <f>'Merit Scoresheet'!F4</f>
        <v>6.1999999999999993</v>
      </c>
      <c r="D2">
        <v>47</v>
      </c>
      <c r="E2">
        <v>2</v>
      </c>
      <c r="F2">
        <v>7</v>
      </c>
      <c r="G2">
        <v>0</v>
      </c>
      <c r="H2" t="s">
        <v>50</v>
      </c>
    </row>
    <row r="3" spans="1:8" x14ac:dyDescent="0.25">
      <c r="A3">
        <v>2</v>
      </c>
      <c r="B3">
        <v>56850</v>
      </c>
      <c r="C3">
        <f>'Merit Scoresheet'!F5</f>
        <v>4.5999999999999996</v>
      </c>
      <c r="D3">
        <v>48</v>
      </c>
      <c r="E3">
        <v>4</v>
      </c>
      <c r="F3">
        <v>9</v>
      </c>
      <c r="G3">
        <v>2</v>
      </c>
      <c r="H3" t="s">
        <v>50</v>
      </c>
    </row>
    <row r="4" spans="1:8" x14ac:dyDescent="0.25">
      <c r="A4">
        <v>3</v>
      </c>
      <c r="B4">
        <v>44250</v>
      </c>
      <c r="C4">
        <f>'Merit Scoresheet'!F6</f>
        <v>6.4</v>
      </c>
      <c r="D4">
        <v>36</v>
      </c>
      <c r="E4">
        <v>1</v>
      </c>
      <c r="F4">
        <v>3</v>
      </c>
      <c r="G4">
        <v>1</v>
      </c>
      <c r="H4" t="s">
        <v>50</v>
      </c>
    </row>
    <row r="5" spans="1:8" x14ac:dyDescent="0.25">
      <c r="A5">
        <v>4</v>
      </c>
      <c r="B5">
        <v>49500</v>
      </c>
      <c r="C5">
        <f>'Merit Scoresheet'!F7</f>
        <v>5.0999999999999996</v>
      </c>
      <c r="D5">
        <v>41</v>
      </c>
      <c r="E5">
        <v>9</v>
      </c>
      <c r="F5">
        <v>12</v>
      </c>
      <c r="G5">
        <v>2</v>
      </c>
      <c r="H5" t="s">
        <v>51</v>
      </c>
    </row>
    <row r="6" spans="1:8" x14ac:dyDescent="0.25">
      <c r="A6">
        <v>5</v>
      </c>
      <c r="B6">
        <v>47100</v>
      </c>
      <c r="C6">
        <f>'Merit Scoresheet'!F8</f>
        <v>5.2</v>
      </c>
      <c r="D6">
        <v>41</v>
      </c>
      <c r="E6">
        <v>7</v>
      </c>
      <c r="F6">
        <v>10</v>
      </c>
      <c r="G6">
        <v>0</v>
      </c>
      <c r="H6" t="s">
        <v>51</v>
      </c>
    </row>
    <row r="7" spans="1:8" x14ac:dyDescent="0.25">
      <c r="A7">
        <v>6</v>
      </c>
      <c r="B7">
        <v>51250</v>
      </c>
      <c r="C7">
        <f>'Merit Scoresheet'!F9</f>
        <v>5.8999999999999995</v>
      </c>
      <c r="D7">
        <v>48</v>
      </c>
      <c r="E7">
        <v>1</v>
      </c>
      <c r="F7">
        <v>3</v>
      </c>
      <c r="G7">
        <v>1</v>
      </c>
      <c r="H7" t="s">
        <v>51</v>
      </c>
    </row>
    <row r="8" spans="1:8" x14ac:dyDescent="0.25">
      <c r="A8">
        <v>7</v>
      </c>
      <c r="B8">
        <v>52450</v>
      </c>
      <c r="C8">
        <f>'Merit Scoresheet'!F10</f>
        <v>6.6000000000000005</v>
      </c>
      <c r="D8">
        <v>49</v>
      </c>
      <c r="E8">
        <v>3</v>
      </c>
      <c r="F8">
        <v>5</v>
      </c>
      <c r="G8">
        <v>0</v>
      </c>
      <c r="H8" t="s">
        <v>51</v>
      </c>
    </row>
    <row r="9" spans="1:8" x14ac:dyDescent="0.25">
      <c r="A9">
        <v>8</v>
      </c>
      <c r="B9">
        <v>34800</v>
      </c>
      <c r="C9">
        <f>'Merit Scoresheet'!F11</f>
        <v>8.1999999999999993</v>
      </c>
      <c r="D9">
        <v>30</v>
      </c>
      <c r="E9">
        <v>2</v>
      </c>
      <c r="F9">
        <v>4</v>
      </c>
      <c r="G9">
        <v>1</v>
      </c>
      <c r="H9" t="s">
        <v>51</v>
      </c>
    </row>
    <row r="10" spans="1:8" x14ac:dyDescent="0.25">
      <c r="A10">
        <v>9</v>
      </c>
      <c r="B10">
        <v>54350</v>
      </c>
      <c r="C10">
        <f>'Merit Scoresheet'!F12</f>
        <v>7.1</v>
      </c>
      <c r="D10">
        <v>37</v>
      </c>
      <c r="E10">
        <v>9</v>
      </c>
      <c r="F10">
        <v>9</v>
      </c>
      <c r="G10">
        <v>6</v>
      </c>
      <c r="H10" t="s">
        <v>50</v>
      </c>
    </row>
    <row r="11" spans="1:8" x14ac:dyDescent="0.25">
      <c r="A11">
        <v>10</v>
      </c>
      <c r="B11">
        <v>56850</v>
      </c>
      <c r="C11">
        <f>'Merit Scoresheet'!F13</f>
        <v>6.4</v>
      </c>
      <c r="D11">
        <v>47</v>
      </c>
      <c r="E11">
        <v>9</v>
      </c>
      <c r="F11">
        <v>13</v>
      </c>
      <c r="G11">
        <v>2</v>
      </c>
      <c r="H11" t="s">
        <v>51</v>
      </c>
    </row>
    <row r="12" spans="1:8" x14ac:dyDescent="0.25">
      <c r="A12">
        <v>11</v>
      </c>
      <c r="B12">
        <v>44450</v>
      </c>
      <c r="C12">
        <f>'Merit Scoresheet'!F14</f>
        <v>5.5</v>
      </c>
      <c r="D12">
        <v>34</v>
      </c>
      <c r="E12">
        <v>5</v>
      </c>
      <c r="F12">
        <v>9</v>
      </c>
      <c r="G12">
        <v>5</v>
      </c>
      <c r="H12" t="s">
        <v>50</v>
      </c>
    </row>
    <row r="13" spans="1:8" x14ac:dyDescent="0.25">
      <c r="A13">
        <v>12</v>
      </c>
      <c r="B13">
        <v>54450</v>
      </c>
      <c r="C13">
        <f>'Merit Scoresheet'!F15</f>
        <v>9.1</v>
      </c>
      <c r="D13">
        <v>42</v>
      </c>
      <c r="E13">
        <v>7</v>
      </c>
      <c r="F13">
        <v>9</v>
      </c>
      <c r="G13">
        <v>3</v>
      </c>
      <c r="H13" t="s">
        <v>50</v>
      </c>
    </row>
    <row r="14" spans="1:8" x14ac:dyDescent="0.25">
      <c r="A14">
        <v>13</v>
      </c>
      <c r="B14">
        <v>50400</v>
      </c>
      <c r="C14">
        <f>'Merit Scoresheet'!F16</f>
        <v>3.7</v>
      </c>
      <c r="D14">
        <v>44</v>
      </c>
      <c r="E14">
        <v>10</v>
      </c>
      <c r="F14">
        <v>14</v>
      </c>
      <c r="G14">
        <v>3</v>
      </c>
      <c r="H14" t="s">
        <v>51</v>
      </c>
    </row>
    <row r="15" spans="1:8" x14ac:dyDescent="0.25">
      <c r="A15">
        <v>14</v>
      </c>
      <c r="B15">
        <v>51100</v>
      </c>
      <c r="C15">
        <f>'Merit Scoresheet'!F17</f>
        <v>6.9</v>
      </c>
      <c r="D15">
        <v>36</v>
      </c>
      <c r="E15">
        <v>8</v>
      </c>
      <c r="F15">
        <v>12</v>
      </c>
      <c r="G15">
        <v>2</v>
      </c>
      <c r="H15" t="s">
        <v>50</v>
      </c>
    </row>
    <row r="16" spans="1:8" x14ac:dyDescent="0.25">
      <c r="A16">
        <v>15</v>
      </c>
      <c r="B16">
        <v>41850</v>
      </c>
      <c r="C16">
        <f>'Merit Scoresheet'!F18</f>
        <v>4.6000000000000005</v>
      </c>
      <c r="D16">
        <v>35</v>
      </c>
      <c r="E16">
        <v>4</v>
      </c>
      <c r="F16">
        <v>9</v>
      </c>
      <c r="G16">
        <v>4</v>
      </c>
      <c r="H16" t="s">
        <v>51</v>
      </c>
    </row>
    <row r="17" spans="1:8" x14ac:dyDescent="0.25">
      <c r="A17">
        <v>16</v>
      </c>
      <c r="B17">
        <v>57000</v>
      </c>
      <c r="C17">
        <f>'Merit Scoresheet'!F19</f>
        <v>4.4000000000000004</v>
      </c>
      <c r="D17">
        <v>47</v>
      </c>
      <c r="E17">
        <v>2</v>
      </c>
      <c r="F17">
        <v>4</v>
      </c>
      <c r="G17">
        <v>2</v>
      </c>
      <c r="H17" t="s">
        <v>50</v>
      </c>
    </row>
    <row r="18" spans="1:8" x14ac:dyDescent="0.25">
      <c r="A18">
        <v>17</v>
      </c>
      <c r="B18">
        <v>41800</v>
      </c>
      <c r="C18">
        <f>'Merit Scoresheet'!F20</f>
        <v>3.4000000000000004</v>
      </c>
      <c r="D18">
        <v>36</v>
      </c>
      <c r="E18">
        <v>9</v>
      </c>
      <c r="F18">
        <v>12</v>
      </c>
      <c r="G18">
        <v>4</v>
      </c>
      <c r="H18" t="s">
        <v>51</v>
      </c>
    </row>
    <row r="19" spans="1:8" x14ac:dyDescent="0.25">
      <c r="A19">
        <v>18</v>
      </c>
      <c r="B19">
        <v>42850</v>
      </c>
      <c r="C19">
        <f>'Merit Scoresheet'!F21</f>
        <v>6.1000000000000005</v>
      </c>
      <c r="D19">
        <v>38</v>
      </c>
      <c r="E19">
        <v>2</v>
      </c>
      <c r="F19">
        <v>7</v>
      </c>
      <c r="G19">
        <v>0</v>
      </c>
      <c r="H19" t="s">
        <v>51</v>
      </c>
    </row>
    <row r="20" spans="1:8" x14ac:dyDescent="0.25">
      <c r="A20">
        <v>19</v>
      </c>
      <c r="B20">
        <v>46500</v>
      </c>
      <c r="C20">
        <f>'Merit Scoresheet'!F22</f>
        <v>4</v>
      </c>
      <c r="D20">
        <v>37</v>
      </c>
      <c r="E20">
        <v>2</v>
      </c>
      <c r="F20">
        <v>2</v>
      </c>
      <c r="G20">
        <v>0</v>
      </c>
      <c r="H20" t="s">
        <v>50</v>
      </c>
    </row>
    <row r="21" spans="1:8" x14ac:dyDescent="0.25">
      <c r="A21">
        <v>20</v>
      </c>
      <c r="B21">
        <v>64800</v>
      </c>
      <c r="C21">
        <f>'Merit Scoresheet'!F23</f>
        <v>4.5999999999999996</v>
      </c>
      <c r="D21">
        <v>49</v>
      </c>
      <c r="E21">
        <v>8</v>
      </c>
      <c r="F21">
        <v>12</v>
      </c>
      <c r="G21">
        <v>8</v>
      </c>
      <c r="H21" t="s">
        <v>50</v>
      </c>
    </row>
    <row r="22" spans="1:8" x14ac:dyDescent="0.25">
      <c r="A22">
        <v>21</v>
      </c>
      <c r="B22">
        <v>53650</v>
      </c>
      <c r="C22">
        <f>'Merit Scoresheet'!F24</f>
        <v>4.3000000000000007</v>
      </c>
      <c r="D22">
        <v>45</v>
      </c>
      <c r="E22">
        <v>5</v>
      </c>
      <c r="F22">
        <v>7</v>
      </c>
      <c r="G22">
        <v>5</v>
      </c>
      <c r="H22" t="s">
        <v>51</v>
      </c>
    </row>
    <row r="23" spans="1:8" x14ac:dyDescent="0.25">
      <c r="A23">
        <v>22</v>
      </c>
      <c r="B23">
        <v>41500</v>
      </c>
      <c r="C23">
        <f>'Merit Scoresheet'!F25</f>
        <v>5.1000000000000005</v>
      </c>
      <c r="D23">
        <v>32</v>
      </c>
      <c r="E23">
        <v>9</v>
      </c>
      <c r="F23">
        <v>12</v>
      </c>
      <c r="G23">
        <v>2</v>
      </c>
      <c r="H23" t="s">
        <v>51</v>
      </c>
    </row>
    <row r="24" spans="1:8" x14ac:dyDescent="0.25">
      <c r="A24">
        <v>23</v>
      </c>
      <c r="B24">
        <v>60800</v>
      </c>
      <c r="C24">
        <f>'Merit Scoresheet'!F26</f>
        <v>5.0999999999999996</v>
      </c>
      <c r="D24">
        <v>49</v>
      </c>
      <c r="E24">
        <v>4</v>
      </c>
      <c r="F24">
        <v>8</v>
      </c>
      <c r="G24">
        <v>3</v>
      </c>
      <c r="H24" t="s">
        <v>50</v>
      </c>
    </row>
    <row r="25" spans="1:8" x14ac:dyDescent="0.25">
      <c r="A25">
        <v>24</v>
      </c>
      <c r="B25">
        <v>53750</v>
      </c>
      <c r="C25">
        <f>'Merit Scoresheet'!F27</f>
        <v>4.5999999999999996</v>
      </c>
      <c r="D25">
        <v>49</v>
      </c>
      <c r="E25">
        <v>4</v>
      </c>
      <c r="F25">
        <v>7</v>
      </c>
      <c r="G25">
        <v>3</v>
      </c>
      <c r="H25" t="s">
        <v>51</v>
      </c>
    </row>
    <row r="26" spans="1:8" x14ac:dyDescent="0.25">
      <c r="A26">
        <v>25</v>
      </c>
      <c r="B26">
        <v>51650</v>
      </c>
      <c r="C26">
        <f>'Merit Scoresheet'!F28</f>
        <v>6.3000000000000007</v>
      </c>
      <c r="D26">
        <v>42</v>
      </c>
      <c r="E26">
        <v>5</v>
      </c>
      <c r="F26">
        <v>7</v>
      </c>
      <c r="G26">
        <v>3</v>
      </c>
      <c r="H26" t="s">
        <v>51</v>
      </c>
    </row>
    <row r="27" spans="1:8" x14ac:dyDescent="0.25">
      <c r="A27">
        <v>26</v>
      </c>
      <c r="B27">
        <v>58150</v>
      </c>
      <c r="C27">
        <f>'Merit Scoresheet'!F29</f>
        <v>2.9000000000000004</v>
      </c>
      <c r="D27">
        <v>50</v>
      </c>
      <c r="E27">
        <v>6</v>
      </c>
      <c r="F27">
        <v>11</v>
      </c>
      <c r="G27">
        <v>5</v>
      </c>
      <c r="H27" t="s">
        <v>50</v>
      </c>
    </row>
    <row r="28" spans="1:8" x14ac:dyDescent="0.25">
      <c r="A28">
        <v>27</v>
      </c>
      <c r="B28">
        <v>39450</v>
      </c>
      <c r="C28">
        <f>'Merit Scoresheet'!F30</f>
        <v>2.2000000000000002</v>
      </c>
      <c r="D28">
        <v>37</v>
      </c>
      <c r="E28">
        <v>4</v>
      </c>
      <c r="F28">
        <v>9</v>
      </c>
      <c r="G28">
        <v>3</v>
      </c>
      <c r="H28" t="s">
        <v>51</v>
      </c>
    </row>
    <row r="29" spans="1:8" x14ac:dyDescent="0.25">
      <c r="A29">
        <v>28</v>
      </c>
      <c r="B29">
        <v>41650</v>
      </c>
      <c r="C29">
        <f>'Merit Scoresheet'!F31</f>
        <v>4.0999999999999996</v>
      </c>
      <c r="D29">
        <v>32</v>
      </c>
      <c r="E29">
        <v>10</v>
      </c>
      <c r="F29">
        <v>11</v>
      </c>
      <c r="G29">
        <v>0</v>
      </c>
      <c r="H29" t="s">
        <v>50</v>
      </c>
    </row>
    <row r="30" spans="1:8" x14ac:dyDescent="0.25">
      <c r="A30">
        <v>29</v>
      </c>
      <c r="B30">
        <v>35350</v>
      </c>
      <c r="C30">
        <f>'Merit Scoresheet'!F32</f>
        <v>4.8000000000000007</v>
      </c>
      <c r="D30">
        <v>31</v>
      </c>
      <c r="E30">
        <v>2</v>
      </c>
      <c r="F30">
        <v>3</v>
      </c>
      <c r="G30">
        <v>0</v>
      </c>
      <c r="H30" t="s">
        <v>51</v>
      </c>
    </row>
    <row r="31" spans="1:8" x14ac:dyDescent="0.25">
      <c r="A31">
        <v>30</v>
      </c>
      <c r="B31">
        <v>60100</v>
      </c>
      <c r="C31">
        <f>'Merit Scoresheet'!F33</f>
        <v>6.4</v>
      </c>
      <c r="D31">
        <v>49</v>
      </c>
      <c r="E31">
        <v>8</v>
      </c>
      <c r="F31">
        <v>12</v>
      </c>
      <c r="G31">
        <v>1</v>
      </c>
      <c r="H31" t="s">
        <v>50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F33"/>
  <sheetViews>
    <sheetView workbookViewId="0">
      <pane xSplit="1" ySplit="3" topLeftCell="B4" activePane="bottomRight" state="frozen"/>
      <selection pane="topRight" activeCell="B1" sqref="B1"/>
      <selection pane="bottomLeft" activeCell="A4" sqref="A4"/>
      <selection pane="bottomRight" activeCell="G5" sqref="G5"/>
    </sheetView>
  </sheetViews>
  <sheetFormatPr defaultRowHeight="15" x14ac:dyDescent="0.25"/>
  <cols>
    <col min="1" max="1" width="27.42578125" bestFit="1" customWidth="1"/>
    <col min="2" max="2" width="9.5703125" bestFit="1" customWidth="1"/>
    <col min="3" max="3" width="10.5703125" bestFit="1" customWidth="1"/>
    <col min="4" max="4" width="13.140625" bestFit="1" customWidth="1"/>
    <col min="5" max="5" width="17.7109375" bestFit="1" customWidth="1"/>
  </cols>
  <sheetData>
    <row r="1" spans="1:6" x14ac:dyDescent="0.25">
      <c r="A1" s="1" t="s">
        <v>14</v>
      </c>
      <c r="B1" s="2" t="s">
        <v>9</v>
      </c>
      <c r="C1" s="2" t="s">
        <v>10</v>
      </c>
      <c r="D1" s="2" t="s">
        <v>11</v>
      </c>
      <c r="E1" s="2" t="s">
        <v>12</v>
      </c>
      <c r="F1" s="2" t="s">
        <v>13</v>
      </c>
    </row>
    <row r="2" spans="1:6" x14ac:dyDescent="0.25">
      <c r="A2" s="1" t="s">
        <v>8</v>
      </c>
      <c r="B2" s="3">
        <v>0.4</v>
      </c>
      <c r="C2" s="3">
        <v>0.1</v>
      </c>
      <c r="D2" s="3">
        <v>0.3</v>
      </c>
      <c r="E2" s="3">
        <v>0.2</v>
      </c>
      <c r="F2" s="4">
        <f>SUM(B2:E2)</f>
        <v>1</v>
      </c>
    </row>
    <row r="3" spans="1:6" x14ac:dyDescent="0.25">
      <c r="A3" s="1" t="s">
        <v>0</v>
      </c>
      <c r="B3" s="5"/>
      <c r="C3" s="5"/>
      <c r="D3" s="5"/>
      <c r="E3" s="5"/>
      <c r="F3" s="5"/>
    </row>
    <row r="4" spans="1:6" x14ac:dyDescent="0.25">
      <c r="A4" s="2">
        <v>1</v>
      </c>
      <c r="B4" s="5">
        <v>9</v>
      </c>
      <c r="C4" s="5">
        <v>7</v>
      </c>
      <c r="D4" s="5">
        <v>3</v>
      </c>
      <c r="E4" s="5">
        <v>5</v>
      </c>
      <c r="F4" s="6">
        <f>SUMPRODUCT($B$2:$E$2,B4:E4)</f>
        <v>6.1999999999999993</v>
      </c>
    </row>
    <row r="5" spans="1:6" x14ac:dyDescent="0.25">
      <c r="A5" s="2">
        <v>2</v>
      </c>
      <c r="B5" s="5">
        <v>5</v>
      </c>
      <c r="C5" s="5">
        <v>8</v>
      </c>
      <c r="D5" s="5">
        <v>2</v>
      </c>
      <c r="E5" s="5">
        <v>6</v>
      </c>
      <c r="F5" s="6">
        <f t="shared" ref="F5:F33" si="0">SUMPRODUCT($B$2:$E$2,B5:E5)</f>
        <v>4.5999999999999996</v>
      </c>
    </row>
    <row r="6" spans="1:6" x14ac:dyDescent="0.25">
      <c r="A6" s="2">
        <v>3</v>
      </c>
      <c r="B6" s="5">
        <v>5</v>
      </c>
      <c r="C6" s="5">
        <v>7</v>
      </c>
      <c r="D6" s="5">
        <v>9</v>
      </c>
      <c r="E6" s="5">
        <v>5</v>
      </c>
      <c r="F6" s="6">
        <f t="shared" si="0"/>
        <v>6.4</v>
      </c>
    </row>
    <row r="7" spans="1:6" x14ac:dyDescent="0.25">
      <c r="A7" s="2">
        <v>4</v>
      </c>
      <c r="B7" s="5">
        <v>6</v>
      </c>
      <c r="C7" s="5">
        <v>8</v>
      </c>
      <c r="D7" s="5">
        <v>1</v>
      </c>
      <c r="E7" s="5">
        <v>8</v>
      </c>
      <c r="F7" s="6">
        <f t="shared" si="0"/>
        <v>5.0999999999999996</v>
      </c>
    </row>
    <row r="8" spans="1:6" x14ac:dyDescent="0.25">
      <c r="A8" s="2">
        <v>5</v>
      </c>
      <c r="B8" s="5">
        <v>6</v>
      </c>
      <c r="C8" s="5">
        <v>7</v>
      </c>
      <c r="D8" s="5">
        <v>3</v>
      </c>
      <c r="E8" s="5">
        <v>6</v>
      </c>
      <c r="F8" s="6">
        <f t="shared" si="0"/>
        <v>5.2</v>
      </c>
    </row>
    <row r="9" spans="1:6" x14ac:dyDescent="0.25">
      <c r="A9" s="2">
        <v>6</v>
      </c>
      <c r="B9" s="5">
        <v>3</v>
      </c>
      <c r="C9" s="5">
        <v>8</v>
      </c>
      <c r="D9" s="5">
        <v>7</v>
      </c>
      <c r="E9" s="5">
        <v>9</v>
      </c>
      <c r="F9" s="6">
        <f t="shared" si="0"/>
        <v>5.8999999999999995</v>
      </c>
    </row>
    <row r="10" spans="1:6" x14ac:dyDescent="0.25">
      <c r="A10" s="2">
        <v>7</v>
      </c>
      <c r="B10" s="5">
        <v>5</v>
      </c>
      <c r="C10" s="5">
        <v>10</v>
      </c>
      <c r="D10" s="5">
        <v>8</v>
      </c>
      <c r="E10" s="5">
        <v>6</v>
      </c>
      <c r="F10" s="6">
        <f t="shared" si="0"/>
        <v>6.6000000000000005</v>
      </c>
    </row>
    <row r="11" spans="1:6" x14ac:dyDescent="0.25">
      <c r="A11" s="2">
        <v>8</v>
      </c>
      <c r="B11" s="5">
        <v>10</v>
      </c>
      <c r="C11" s="5">
        <v>10</v>
      </c>
      <c r="D11" s="5">
        <v>4</v>
      </c>
      <c r="E11" s="5">
        <v>10</v>
      </c>
      <c r="F11" s="6">
        <f t="shared" si="0"/>
        <v>8.1999999999999993</v>
      </c>
    </row>
    <row r="12" spans="1:6" x14ac:dyDescent="0.25">
      <c r="A12" s="2">
        <v>9</v>
      </c>
      <c r="B12" s="5">
        <v>4</v>
      </c>
      <c r="C12" s="5">
        <v>5</v>
      </c>
      <c r="D12" s="5">
        <v>10</v>
      </c>
      <c r="E12" s="5">
        <v>10</v>
      </c>
      <c r="F12" s="6">
        <f t="shared" si="0"/>
        <v>7.1</v>
      </c>
    </row>
    <row r="13" spans="1:6" x14ac:dyDescent="0.25">
      <c r="A13" s="2">
        <v>10</v>
      </c>
      <c r="B13" s="5">
        <v>3</v>
      </c>
      <c r="C13" s="5">
        <v>2</v>
      </c>
      <c r="D13" s="5">
        <v>10</v>
      </c>
      <c r="E13" s="5">
        <v>10</v>
      </c>
      <c r="F13" s="6">
        <f t="shared" si="0"/>
        <v>6.4</v>
      </c>
    </row>
    <row r="14" spans="1:6" x14ac:dyDescent="0.25">
      <c r="A14" s="2">
        <v>11</v>
      </c>
      <c r="B14" s="5">
        <v>4</v>
      </c>
      <c r="C14" s="5">
        <v>10</v>
      </c>
      <c r="D14" s="5">
        <v>7</v>
      </c>
      <c r="E14" s="5">
        <v>4</v>
      </c>
      <c r="F14" s="6">
        <f t="shared" si="0"/>
        <v>5.5</v>
      </c>
    </row>
    <row r="15" spans="1:6" x14ac:dyDescent="0.25">
      <c r="A15" s="2">
        <v>12</v>
      </c>
      <c r="B15" s="5">
        <v>10</v>
      </c>
      <c r="C15" s="5">
        <v>6</v>
      </c>
      <c r="D15" s="5">
        <v>9</v>
      </c>
      <c r="E15" s="5">
        <v>9</v>
      </c>
      <c r="F15" s="6">
        <f t="shared" si="0"/>
        <v>9.1</v>
      </c>
    </row>
    <row r="16" spans="1:6" x14ac:dyDescent="0.25">
      <c r="A16" s="2">
        <v>13</v>
      </c>
      <c r="B16" s="5">
        <v>5</v>
      </c>
      <c r="C16" s="5">
        <v>6</v>
      </c>
      <c r="D16" s="5">
        <v>3</v>
      </c>
      <c r="E16" s="5">
        <v>1</v>
      </c>
      <c r="F16" s="6">
        <f t="shared" si="0"/>
        <v>3.7</v>
      </c>
    </row>
    <row r="17" spans="1:6" x14ac:dyDescent="0.25">
      <c r="A17" s="2">
        <v>14</v>
      </c>
      <c r="B17" s="5">
        <v>7</v>
      </c>
      <c r="C17" s="5">
        <v>3</v>
      </c>
      <c r="D17" s="5">
        <v>8</v>
      </c>
      <c r="E17" s="5">
        <v>7</v>
      </c>
      <c r="F17" s="6">
        <f t="shared" si="0"/>
        <v>6.9</v>
      </c>
    </row>
    <row r="18" spans="1:6" x14ac:dyDescent="0.25">
      <c r="A18" s="2">
        <v>15</v>
      </c>
      <c r="B18" s="5">
        <v>3</v>
      </c>
      <c r="C18" s="5">
        <v>8</v>
      </c>
      <c r="D18" s="5">
        <v>8</v>
      </c>
      <c r="E18" s="5">
        <v>1</v>
      </c>
      <c r="F18" s="6">
        <f t="shared" si="0"/>
        <v>4.6000000000000005</v>
      </c>
    </row>
    <row r="19" spans="1:6" x14ac:dyDescent="0.25">
      <c r="A19" s="2">
        <v>16</v>
      </c>
      <c r="B19" s="5">
        <v>7</v>
      </c>
      <c r="C19" s="5">
        <v>1</v>
      </c>
      <c r="D19" s="5">
        <v>1</v>
      </c>
      <c r="E19" s="5">
        <v>6</v>
      </c>
      <c r="F19" s="6">
        <f t="shared" si="0"/>
        <v>4.4000000000000004</v>
      </c>
    </row>
    <row r="20" spans="1:6" x14ac:dyDescent="0.25">
      <c r="A20" s="2">
        <v>17</v>
      </c>
      <c r="B20" s="5">
        <v>1</v>
      </c>
      <c r="C20" s="5">
        <v>8</v>
      </c>
      <c r="D20" s="5">
        <v>4</v>
      </c>
      <c r="E20" s="5">
        <v>5</v>
      </c>
      <c r="F20" s="6">
        <f t="shared" si="0"/>
        <v>3.4000000000000004</v>
      </c>
    </row>
    <row r="21" spans="1:6" x14ac:dyDescent="0.25">
      <c r="A21" s="2">
        <v>18</v>
      </c>
      <c r="B21" s="5">
        <v>6</v>
      </c>
      <c r="C21" s="5">
        <v>8</v>
      </c>
      <c r="D21" s="5">
        <v>7</v>
      </c>
      <c r="E21" s="5">
        <v>4</v>
      </c>
      <c r="F21" s="6">
        <f t="shared" si="0"/>
        <v>6.1000000000000005</v>
      </c>
    </row>
    <row r="22" spans="1:6" x14ac:dyDescent="0.25">
      <c r="A22" s="2">
        <v>19</v>
      </c>
      <c r="B22" s="5">
        <v>3</v>
      </c>
      <c r="C22" s="5">
        <v>5</v>
      </c>
      <c r="D22" s="5">
        <v>1</v>
      </c>
      <c r="E22" s="5">
        <v>10</v>
      </c>
      <c r="F22" s="6">
        <f t="shared" si="0"/>
        <v>4</v>
      </c>
    </row>
    <row r="23" spans="1:6" x14ac:dyDescent="0.25">
      <c r="A23" s="2">
        <v>20</v>
      </c>
      <c r="B23" s="5">
        <v>5</v>
      </c>
      <c r="C23" s="5">
        <v>4</v>
      </c>
      <c r="D23" s="5">
        <v>2</v>
      </c>
      <c r="E23" s="5">
        <v>8</v>
      </c>
      <c r="F23" s="6">
        <f t="shared" si="0"/>
        <v>4.5999999999999996</v>
      </c>
    </row>
    <row r="24" spans="1:6" x14ac:dyDescent="0.25">
      <c r="A24" s="2">
        <v>21</v>
      </c>
      <c r="B24" s="5">
        <v>4</v>
      </c>
      <c r="C24" s="5">
        <v>1</v>
      </c>
      <c r="D24" s="5">
        <v>4</v>
      </c>
      <c r="E24" s="5">
        <v>7</v>
      </c>
      <c r="F24" s="6">
        <f t="shared" si="0"/>
        <v>4.3000000000000007</v>
      </c>
    </row>
    <row r="25" spans="1:6" x14ac:dyDescent="0.25">
      <c r="A25" s="2">
        <v>22</v>
      </c>
      <c r="B25" s="5">
        <v>3</v>
      </c>
      <c r="C25" s="5">
        <v>7</v>
      </c>
      <c r="D25" s="5">
        <v>8</v>
      </c>
      <c r="E25" s="5">
        <v>4</v>
      </c>
      <c r="F25" s="6">
        <f t="shared" si="0"/>
        <v>5.1000000000000005</v>
      </c>
    </row>
    <row r="26" spans="1:6" x14ac:dyDescent="0.25">
      <c r="A26" s="2">
        <v>23</v>
      </c>
      <c r="B26" s="5">
        <v>4</v>
      </c>
      <c r="C26" s="5">
        <v>4</v>
      </c>
      <c r="D26" s="5">
        <v>9</v>
      </c>
      <c r="E26" s="5">
        <v>2</v>
      </c>
      <c r="F26" s="6">
        <f t="shared" si="0"/>
        <v>5.0999999999999996</v>
      </c>
    </row>
    <row r="27" spans="1:6" x14ac:dyDescent="0.25">
      <c r="A27" s="2">
        <v>24</v>
      </c>
      <c r="B27" s="5">
        <v>4</v>
      </c>
      <c r="C27" s="5">
        <v>3</v>
      </c>
      <c r="D27" s="5">
        <v>3</v>
      </c>
      <c r="E27" s="5">
        <v>9</v>
      </c>
      <c r="F27" s="6">
        <f t="shared" si="0"/>
        <v>4.5999999999999996</v>
      </c>
    </row>
    <row r="28" spans="1:6" x14ac:dyDescent="0.25">
      <c r="A28" s="2">
        <v>25</v>
      </c>
      <c r="B28" s="5">
        <v>7</v>
      </c>
      <c r="C28" s="5">
        <v>2</v>
      </c>
      <c r="D28" s="5">
        <v>7</v>
      </c>
      <c r="E28" s="5">
        <v>6</v>
      </c>
      <c r="F28" s="6">
        <f t="shared" si="0"/>
        <v>6.3000000000000007</v>
      </c>
    </row>
    <row r="29" spans="1:6" x14ac:dyDescent="0.25">
      <c r="A29" s="2">
        <v>26</v>
      </c>
      <c r="B29" s="5">
        <v>1</v>
      </c>
      <c r="C29" s="5">
        <v>8</v>
      </c>
      <c r="D29" s="5">
        <v>5</v>
      </c>
      <c r="E29" s="5">
        <v>1</v>
      </c>
      <c r="F29" s="6">
        <f t="shared" si="0"/>
        <v>2.9000000000000004</v>
      </c>
    </row>
    <row r="30" spans="1:6" x14ac:dyDescent="0.25">
      <c r="A30" s="2">
        <v>27</v>
      </c>
      <c r="B30" s="5">
        <v>1</v>
      </c>
      <c r="C30" s="5">
        <v>2</v>
      </c>
      <c r="D30" s="5">
        <v>4</v>
      </c>
      <c r="E30" s="5">
        <v>2</v>
      </c>
      <c r="F30" s="6">
        <f t="shared" si="0"/>
        <v>2.2000000000000002</v>
      </c>
    </row>
    <row r="31" spans="1:6" x14ac:dyDescent="0.25">
      <c r="A31" s="2">
        <v>28</v>
      </c>
      <c r="B31" s="5">
        <v>5</v>
      </c>
      <c r="C31" s="5">
        <v>9</v>
      </c>
      <c r="D31" s="5">
        <v>2</v>
      </c>
      <c r="E31" s="5">
        <v>3</v>
      </c>
      <c r="F31" s="6">
        <f t="shared" si="0"/>
        <v>4.0999999999999996</v>
      </c>
    </row>
    <row r="32" spans="1:6" x14ac:dyDescent="0.25">
      <c r="A32" s="2">
        <v>29</v>
      </c>
      <c r="B32" s="5">
        <v>3</v>
      </c>
      <c r="C32" s="5">
        <v>1</v>
      </c>
      <c r="D32" s="5">
        <v>5</v>
      </c>
      <c r="E32" s="5">
        <v>10</v>
      </c>
      <c r="F32" s="6">
        <f t="shared" si="0"/>
        <v>4.8000000000000007</v>
      </c>
    </row>
    <row r="33" spans="1:6" x14ac:dyDescent="0.25">
      <c r="A33" s="2">
        <v>30</v>
      </c>
      <c r="B33" s="5">
        <v>7</v>
      </c>
      <c r="C33" s="5">
        <v>9</v>
      </c>
      <c r="D33" s="5">
        <v>5</v>
      </c>
      <c r="E33" s="5">
        <v>6</v>
      </c>
      <c r="F33" s="6">
        <f t="shared" si="0"/>
        <v>6.4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3:G6"/>
  <sheetViews>
    <sheetView workbookViewId="0">
      <selection activeCell="B5" sqref="B5"/>
    </sheetView>
  </sheetViews>
  <sheetFormatPr defaultRowHeight="15" x14ac:dyDescent="0.25"/>
  <cols>
    <col min="1" max="1" width="13.140625" bestFit="1" customWidth="1"/>
    <col min="2" max="7" width="14" style="9" customWidth="1"/>
  </cols>
  <sheetData>
    <row r="3" spans="1:7" ht="69" customHeight="1" x14ac:dyDescent="0.25">
      <c r="A3" s="7" t="s">
        <v>15</v>
      </c>
      <c r="B3" s="10" t="s">
        <v>20</v>
      </c>
      <c r="C3" s="10" t="s">
        <v>17</v>
      </c>
      <c r="D3" s="10" t="s">
        <v>21</v>
      </c>
      <c r="E3" s="10" t="s">
        <v>52</v>
      </c>
      <c r="F3" s="10" t="s">
        <v>53</v>
      </c>
      <c r="G3" s="10" t="s">
        <v>54</v>
      </c>
    </row>
    <row r="4" spans="1:7" x14ac:dyDescent="0.25">
      <c r="A4" s="8" t="s">
        <v>51</v>
      </c>
      <c r="B4" s="17">
        <v>46512.5</v>
      </c>
      <c r="C4" s="17">
        <v>5.1562499999999991</v>
      </c>
      <c r="D4" s="17">
        <v>40.3125</v>
      </c>
      <c r="E4" s="17">
        <v>8.375</v>
      </c>
      <c r="F4" s="17">
        <v>2.0625</v>
      </c>
      <c r="G4" s="17">
        <v>5.3125</v>
      </c>
    </row>
    <row r="5" spans="1:7" x14ac:dyDescent="0.25">
      <c r="A5" s="8" t="s">
        <v>50</v>
      </c>
      <c r="B5" s="17">
        <v>53528.571428571428</v>
      </c>
      <c r="C5" s="17">
        <v>5.5214285714285714</v>
      </c>
      <c r="D5" s="17">
        <v>42.357142857142854</v>
      </c>
      <c r="E5" s="17">
        <v>8.4285714285714288</v>
      </c>
      <c r="F5" s="17">
        <v>2.7142857142857144</v>
      </c>
      <c r="G5" s="17">
        <v>5.4285714285714288</v>
      </c>
    </row>
    <row r="6" spans="1:7" x14ac:dyDescent="0.25">
      <c r="A6" s="8" t="s">
        <v>16</v>
      </c>
      <c r="B6" s="17">
        <v>49786.666666666664</v>
      </c>
      <c r="C6" s="17">
        <v>5.3266666666666662</v>
      </c>
      <c r="D6" s="17">
        <v>41.266666666666666</v>
      </c>
      <c r="E6" s="17">
        <v>8.4</v>
      </c>
      <c r="F6" s="17">
        <v>2.3666666666666667</v>
      </c>
      <c r="G6" s="17">
        <v>5.3666666666666663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L31"/>
  <sheetViews>
    <sheetView workbookViewId="0">
      <pane xSplit="1" ySplit="1" topLeftCell="B2" activePane="bottomRight" state="frozen"/>
      <selection pane="topRight" activeCell="B1" sqref="B1"/>
      <selection pane="bottomLeft" activeCell="A2" sqref="A2"/>
      <selection pane="bottomRight" activeCell="L24" sqref="L24"/>
    </sheetView>
  </sheetViews>
  <sheetFormatPr defaultRowHeight="15" x14ac:dyDescent="0.25"/>
  <cols>
    <col min="1" max="1" width="9.85546875" bestFit="1" customWidth="1"/>
    <col min="4" max="4" width="12.140625" customWidth="1"/>
    <col min="5" max="5" width="18" customWidth="1"/>
    <col min="6" max="6" width="18" bestFit="1" customWidth="1"/>
    <col min="7" max="7" width="10.42578125" customWidth="1"/>
    <col min="8" max="8" width="10.85546875" customWidth="1"/>
    <col min="9" max="9" width="9.140625" style="21"/>
    <col min="10" max="10" width="15.42578125" style="21" bestFit="1" customWidth="1"/>
    <col min="11" max="11" width="9.140625" style="19"/>
  </cols>
  <sheetData>
    <row r="1" spans="1:12" ht="45.75" customHeight="1" x14ac:dyDescent="0.25">
      <c r="A1" s="10" t="s">
        <v>0</v>
      </c>
      <c r="B1" s="10" t="s">
        <v>1</v>
      </c>
      <c r="C1" s="10" t="s">
        <v>2</v>
      </c>
      <c r="D1" s="10" t="s">
        <v>3</v>
      </c>
      <c r="E1" s="10" t="s">
        <v>18</v>
      </c>
      <c r="F1" s="10" t="s">
        <v>19</v>
      </c>
      <c r="G1" s="18" t="s">
        <v>5</v>
      </c>
      <c r="H1" s="18" t="s">
        <v>6</v>
      </c>
      <c r="I1" s="20" t="s">
        <v>7</v>
      </c>
      <c r="J1" s="22" t="s">
        <v>55</v>
      </c>
      <c r="K1" s="23" t="s">
        <v>4</v>
      </c>
    </row>
    <row r="2" spans="1:12" x14ac:dyDescent="0.25">
      <c r="A2">
        <v>1</v>
      </c>
      <c r="B2">
        <v>54950</v>
      </c>
      <c r="C2">
        <f>'Merit Scoresheet'!F4</f>
        <v>6.1999999999999993</v>
      </c>
      <c r="D2">
        <v>47</v>
      </c>
      <c r="E2">
        <v>2</v>
      </c>
      <c r="F2">
        <v>7</v>
      </c>
      <c r="G2" s="19">
        <f>IF(I2=0,K2,0)</f>
        <v>0</v>
      </c>
      <c r="H2" s="19">
        <f>IF(I2=1,K2,0)</f>
        <v>0</v>
      </c>
      <c r="I2" s="21">
        <f>IF(J2="female",1,0)</f>
        <v>0</v>
      </c>
      <c r="J2" s="21" t="s">
        <v>50</v>
      </c>
      <c r="K2" s="19">
        <v>0</v>
      </c>
    </row>
    <row r="3" spans="1:12" x14ac:dyDescent="0.25">
      <c r="A3">
        <v>2</v>
      </c>
      <c r="B3">
        <v>56850</v>
      </c>
      <c r="C3">
        <f>'Merit Scoresheet'!F5</f>
        <v>4.5999999999999996</v>
      </c>
      <c r="D3">
        <v>48</v>
      </c>
      <c r="E3">
        <v>4</v>
      </c>
      <c r="F3">
        <v>9</v>
      </c>
      <c r="G3" s="19">
        <f t="shared" ref="G3:G31" si="0">IF(I3=0,K3,0)</f>
        <v>2</v>
      </c>
      <c r="H3" s="19">
        <f t="shared" ref="H3:H31" si="1">IF(I3=1,K3,0)</f>
        <v>0</v>
      </c>
      <c r="I3" s="21">
        <f t="shared" ref="I3:I31" si="2">IF(J3="female",1,0)</f>
        <v>0</v>
      </c>
      <c r="J3" s="21" t="s">
        <v>50</v>
      </c>
      <c r="K3" s="19">
        <v>2</v>
      </c>
    </row>
    <row r="4" spans="1:12" x14ac:dyDescent="0.25">
      <c r="A4">
        <v>3</v>
      </c>
      <c r="B4">
        <v>44250</v>
      </c>
      <c r="C4">
        <f>'Merit Scoresheet'!F6</f>
        <v>6.4</v>
      </c>
      <c r="D4">
        <v>36</v>
      </c>
      <c r="E4">
        <v>1</v>
      </c>
      <c r="F4">
        <v>3</v>
      </c>
      <c r="G4" s="19">
        <f t="shared" si="0"/>
        <v>1</v>
      </c>
      <c r="H4" s="19">
        <f t="shared" si="1"/>
        <v>0</v>
      </c>
      <c r="I4" s="21">
        <f t="shared" si="2"/>
        <v>0</v>
      </c>
      <c r="J4" s="21" t="s">
        <v>50</v>
      </c>
      <c r="K4" s="19">
        <v>1</v>
      </c>
      <c r="L4" s="21"/>
    </row>
    <row r="5" spans="1:12" x14ac:dyDescent="0.25">
      <c r="A5">
        <v>4</v>
      </c>
      <c r="B5">
        <v>49500</v>
      </c>
      <c r="C5">
        <f>'Merit Scoresheet'!F7</f>
        <v>5.0999999999999996</v>
      </c>
      <c r="D5">
        <v>41</v>
      </c>
      <c r="E5">
        <v>9</v>
      </c>
      <c r="F5">
        <v>12</v>
      </c>
      <c r="G5" s="19">
        <f t="shared" si="0"/>
        <v>0</v>
      </c>
      <c r="H5" s="19">
        <f t="shared" si="1"/>
        <v>2</v>
      </c>
      <c r="I5" s="21">
        <f t="shared" si="2"/>
        <v>1</v>
      </c>
      <c r="J5" s="21" t="s">
        <v>51</v>
      </c>
      <c r="K5" s="19">
        <v>2</v>
      </c>
    </row>
    <row r="6" spans="1:12" x14ac:dyDescent="0.25">
      <c r="A6">
        <v>5</v>
      </c>
      <c r="B6">
        <v>47100</v>
      </c>
      <c r="C6">
        <f>'Merit Scoresheet'!F8</f>
        <v>5.2</v>
      </c>
      <c r="D6">
        <v>41</v>
      </c>
      <c r="E6">
        <v>7</v>
      </c>
      <c r="F6">
        <v>10</v>
      </c>
      <c r="G6" s="19">
        <f t="shared" si="0"/>
        <v>0</v>
      </c>
      <c r="H6" s="19">
        <f t="shared" si="1"/>
        <v>0</v>
      </c>
      <c r="I6" s="21">
        <f t="shared" si="2"/>
        <v>1</v>
      </c>
      <c r="J6" s="21" t="s">
        <v>51</v>
      </c>
      <c r="K6" s="19">
        <v>0</v>
      </c>
    </row>
    <row r="7" spans="1:12" x14ac:dyDescent="0.25">
      <c r="A7">
        <v>6</v>
      </c>
      <c r="B7">
        <v>51250</v>
      </c>
      <c r="C7">
        <f>'Merit Scoresheet'!F9</f>
        <v>5.8999999999999995</v>
      </c>
      <c r="D7">
        <v>48</v>
      </c>
      <c r="E7">
        <v>1</v>
      </c>
      <c r="F7">
        <v>3</v>
      </c>
      <c r="G7" s="19">
        <f t="shared" si="0"/>
        <v>0</v>
      </c>
      <c r="H7" s="19">
        <f t="shared" si="1"/>
        <v>1</v>
      </c>
      <c r="I7" s="21">
        <f t="shared" si="2"/>
        <v>1</v>
      </c>
      <c r="J7" s="21" t="s">
        <v>51</v>
      </c>
      <c r="K7" s="19">
        <v>1</v>
      </c>
    </row>
    <row r="8" spans="1:12" x14ac:dyDescent="0.25">
      <c r="A8">
        <v>7</v>
      </c>
      <c r="B8">
        <v>52450</v>
      </c>
      <c r="C8">
        <f>'Merit Scoresheet'!F10</f>
        <v>6.6000000000000005</v>
      </c>
      <c r="D8">
        <v>49</v>
      </c>
      <c r="E8">
        <v>3</v>
      </c>
      <c r="F8">
        <v>5</v>
      </c>
      <c r="G8" s="19">
        <f t="shared" si="0"/>
        <v>0</v>
      </c>
      <c r="H8" s="19">
        <f t="shared" si="1"/>
        <v>0</v>
      </c>
      <c r="I8" s="21">
        <f t="shared" si="2"/>
        <v>1</v>
      </c>
      <c r="J8" s="21" t="s">
        <v>51</v>
      </c>
      <c r="K8" s="19">
        <v>0</v>
      </c>
    </row>
    <row r="9" spans="1:12" x14ac:dyDescent="0.25">
      <c r="A9">
        <v>8</v>
      </c>
      <c r="B9">
        <v>34800</v>
      </c>
      <c r="C9">
        <f>'Merit Scoresheet'!F11</f>
        <v>8.1999999999999993</v>
      </c>
      <c r="D9">
        <v>30</v>
      </c>
      <c r="E9">
        <v>2</v>
      </c>
      <c r="F9">
        <v>4</v>
      </c>
      <c r="G9" s="19">
        <f t="shared" si="0"/>
        <v>0</v>
      </c>
      <c r="H9" s="19">
        <f t="shared" si="1"/>
        <v>1</v>
      </c>
      <c r="I9" s="21">
        <f t="shared" si="2"/>
        <v>1</v>
      </c>
      <c r="J9" s="21" t="s">
        <v>51</v>
      </c>
      <c r="K9" s="19">
        <v>1</v>
      </c>
    </row>
    <row r="10" spans="1:12" x14ac:dyDescent="0.25">
      <c r="A10">
        <v>9</v>
      </c>
      <c r="B10">
        <v>54350</v>
      </c>
      <c r="C10">
        <f>'Merit Scoresheet'!F12</f>
        <v>7.1</v>
      </c>
      <c r="D10">
        <v>37</v>
      </c>
      <c r="E10">
        <v>9</v>
      </c>
      <c r="F10">
        <v>9</v>
      </c>
      <c r="G10" s="19">
        <f t="shared" si="0"/>
        <v>6</v>
      </c>
      <c r="H10" s="19">
        <f t="shared" si="1"/>
        <v>0</v>
      </c>
      <c r="I10" s="21">
        <f t="shared" si="2"/>
        <v>0</v>
      </c>
      <c r="J10" s="21" t="s">
        <v>50</v>
      </c>
      <c r="K10" s="19">
        <v>6</v>
      </c>
    </row>
    <row r="11" spans="1:12" x14ac:dyDescent="0.25">
      <c r="A11">
        <v>10</v>
      </c>
      <c r="B11">
        <v>56850</v>
      </c>
      <c r="C11">
        <f>'Merit Scoresheet'!F13</f>
        <v>6.4</v>
      </c>
      <c r="D11">
        <v>47</v>
      </c>
      <c r="E11">
        <v>9</v>
      </c>
      <c r="F11">
        <v>13</v>
      </c>
      <c r="G11" s="19">
        <f t="shared" si="0"/>
        <v>0</v>
      </c>
      <c r="H11" s="19">
        <f t="shared" si="1"/>
        <v>2</v>
      </c>
      <c r="I11" s="21">
        <f t="shared" si="2"/>
        <v>1</v>
      </c>
      <c r="J11" s="21" t="s">
        <v>51</v>
      </c>
      <c r="K11" s="19">
        <v>2</v>
      </c>
    </row>
    <row r="12" spans="1:12" x14ac:dyDescent="0.25">
      <c r="A12">
        <v>11</v>
      </c>
      <c r="B12">
        <v>44450</v>
      </c>
      <c r="C12">
        <f>'Merit Scoresheet'!F14</f>
        <v>5.5</v>
      </c>
      <c r="D12">
        <v>34</v>
      </c>
      <c r="E12">
        <v>5</v>
      </c>
      <c r="F12">
        <v>9</v>
      </c>
      <c r="G12" s="19">
        <f t="shared" si="0"/>
        <v>5</v>
      </c>
      <c r="H12" s="19">
        <f t="shared" si="1"/>
        <v>0</v>
      </c>
      <c r="I12" s="21">
        <f t="shared" si="2"/>
        <v>0</v>
      </c>
      <c r="J12" s="21" t="s">
        <v>50</v>
      </c>
      <c r="K12" s="19">
        <v>5</v>
      </c>
    </row>
    <row r="13" spans="1:12" x14ac:dyDescent="0.25">
      <c r="A13">
        <v>12</v>
      </c>
      <c r="B13">
        <v>54450</v>
      </c>
      <c r="C13">
        <f>'Merit Scoresheet'!F15</f>
        <v>9.1</v>
      </c>
      <c r="D13">
        <v>42</v>
      </c>
      <c r="E13">
        <v>7</v>
      </c>
      <c r="F13">
        <v>9</v>
      </c>
      <c r="G13" s="19">
        <f t="shared" si="0"/>
        <v>3</v>
      </c>
      <c r="H13" s="19">
        <f t="shared" si="1"/>
        <v>0</v>
      </c>
      <c r="I13" s="21">
        <f t="shared" si="2"/>
        <v>0</v>
      </c>
      <c r="J13" s="21" t="s">
        <v>50</v>
      </c>
      <c r="K13" s="19">
        <v>3</v>
      </c>
    </row>
    <row r="14" spans="1:12" x14ac:dyDescent="0.25">
      <c r="A14">
        <v>13</v>
      </c>
      <c r="B14">
        <v>50400</v>
      </c>
      <c r="C14">
        <f>'Merit Scoresheet'!F16</f>
        <v>3.7</v>
      </c>
      <c r="D14">
        <v>44</v>
      </c>
      <c r="E14">
        <v>10</v>
      </c>
      <c r="F14">
        <v>14</v>
      </c>
      <c r="G14" s="19">
        <f t="shared" si="0"/>
        <v>0</v>
      </c>
      <c r="H14" s="19">
        <f t="shared" si="1"/>
        <v>3</v>
      </c>
      <c r="I14" s="21">
        <f t="shared" si="2"/>
        <v>1</v>
      </c>
      <c r="J14" s="21" t="s">
        <v>51</v>
      </c>
      <c r="K14" s="19">
        <v>3</v>
      </c>
    </row>
    <row r="15" spans="1:12" x14ac:dyDescent="0.25">
      <c r="A15">
        <v>14</v>
      </c>
      <c r="B15">
        <v>51100</v>
      </c>
      <c r="C15">
        <f>'Merit Scoresheet'!F17</f>
        <v>6.9</v>
      </c>
      <c r="D15">
        <v>36</v>
      </c>
      <c r="E15">
        <v>8</v>
      </c>
      <c r="F15">
        <v>12</v>
      </c>
      <c r="G15" s="19">
        <f t="shared" si="0"/>
        <v>2</v>
      </c>
      <c r="H15" s="19">
        <f t="shared" si="1"/>
        <v>0</v>
      </c>
      <c r="I15" s="21">
        <f t="shared" si="2"/>
        <v>0</v>
      </c>
      <c r="J15" s="21" t="s">
        <v>50</v>
      </c>
      <c r="K15" s="19">
        <v>2</v>
      </c>
    </row>
    <row r="16" spans="1:12" x14ac:dyDescent="0.25">
      <c r="A16">
        <v>15</v>
      </c>
      <c r="B16">
        <v>41850</v>
      </c>
      <c r="C16">
        <f>'Merit Scoresheet'!F18</f>
        <v>4.6000000000000005</v>
      </c>
      <c r="D16">
        <v>35</v>
      </c>
      <c r="E16">
        <v>4</v>
      </c>
      <c r="F16">
        <v>9</v>
      </c>
      <c r="G16" s="19">
        <f t="shared" si="0"/>
        <v>0</v>
      </c>
      <c r="H16" s="19">
        <f t="shared" si="1"/>
        <v>4</v>
      </c>
      <c r="I16" s="21">
        <f t="shared" si="2"/>
        <v>1</v>
      </c>
      <c r="J16" s="21" t="s">
        <v>51</v>
      </c>
      <c r="K16" s="19">
        <v>4</v>
      </c>
    </row>
    <row r="17" spans="1:11" x14ac:dyDescent="0.25">
      <c r="A17">
        <v>16</v>
      </c>
      <c r="B17">
        <v>57000</v>
      </c>
      <c r="C17">
        <f>'Merit Scoresheet'!F19</f>
        <v>4.4000000000000004</v>
      </c>
      <c r="D17">
        <v>47</v>
      </c>
      <c r="E17">
        <v>2</v>
      </c>
      <c r="F17">
        <v>4</v>
      </c>
      <c r="G17" s="19">
        <f t="shared" si="0"/>
        <v>2</v>
      </c>
      <c r="H17" s="19">
        <f t="shared" si="1"/>
        <v>0</v>
      </c>
      <c r="I17" s="21">
        <f t="shared" si="2"/>
        <v>0</v>
      </c>
      <c r="J17" s="21" t="s">
        <v>50</v>
      </c>
      <c r="K17" s="19">
        <v>2</v>
      </c>
    </row>
    <row r="18" spans="1:11" x14ac:dyDescent="0.25">
      <c r="A18">
        <v>17</v>
      </c>
      <c r="B18">
        <v>41800</v>
      </c>
      <c r="C18">
        <f>'Merit Scoresheet'!F20</f>
        <v>3.4000000000000004</v>
      </c>
      <c r="D18">
        <v>36</v>
      </c>
      <c r="E18">
        <v>9</v>
      </c>
      <c r="F18">
        <v>12</v>
      </c>
      <c r="G18" s="19">
        <f t="shared" si="0"/>
        <v>0</v>
      </c>
      <c r="H18" s="19">
        <f t="shared" si="1"/>
        <v>4</v>
      </c>
      <c r="I18" s="21">
        <f t="shared" si="2"/>
        <v>1</v>
      </c>
      <c r="J18" s="21" t="s">
        <v>51</v>
      </c>
      <c r="K18" s="19">
        <v>4</v>
      </c>
    </row>
    <row r="19" spans="1:11" x14ac:dyDescent="0.25">
      <c r="A19">
        <v>18</v>
      </c>
      <c r="B19">
        <v>42850</v>
      </c>
      <c r="C19">
        <f>'Merit Scoresheet'!F21</f>
        <v>6.1000000000000005</v>
      </c>
      <c r="D19">
        <v>38</v>
      </c>
      <c r="E19">
        <v>2</v>
      </c>
      <c r="F19">
        <v>7</v>
      </c>
      <c r="G19" s="19">
        <f t="shared" si="0"/>
        <v>0</v>
      </c>
      <c r="H19" s="19">
        <f t="shared" si="1"/>
        <v>0</v>
      </c>
      <c r="I19" s="21">
        <f t="shared" si="2"/>
        <v>1</v>
      </c>
      <c r="J19" s="21" t="s">
        <v>51</v>
      </c>
      <c r="K19" s="19">
        <v>0</v>
      </c>
    </row>
    <row r="20" spans="1:11" x14ac:dyDescent="0.25">
      <c r="A20">
        <v>19</v>
      </c>
      <c r="B20">
        <v>46500</v>
      </c>
      <c r="C20">
        <f>'Merit Scoresheet'!F22</f>
        <v>4</v>
      </c>
      <c r="D20">
        <v>37</v>
      </c>
      <c r="E20">
        <v>2</v>
      </c>
      <c r="F20">
        <v>2</v>
      </c>
      <c r="G20" s="19">
        <f t="shared" si="0"/>
        <v>0</v>
      </c>
      <c r="H20" s="19">
        <f t="shared" si="1"/>
        <v>0</v>
      </c>
      <c r="I20" s="21">
        <f t="shared" si="2"/>
        <v>0</v>
      </c>
      <c r="J20" s="21" t="s">
        <v>50</v>
      </c>
      <c r="K20" s="19">
        <v>0</v>
      </c>
    </row>
    <row r="21" spans="1:11" x14ac:dyDescent="0.25">
      <c r="A21">
        <v>20</v>
      </c>
      <c r="B21">
        <v>64800</v>
      </c>
      <c r="C21">
        <f>'Merit Scoresheet'!F23</f>
        <v>4.5999999999999996</v>
      </c>
      <c r="D21">
        <v>49</v>
      </c>
      <c r="E21">
        <v>8</v>
      </c>
      <c r="F21">
        <v>12</v>
      </c>
      <c r="G21" s="19">
        <f t="shared" si="0"/>
        <v>8</v>
      </c>
      <c r="H21" s="19">
        <f t="shared" si="1"/>
        <v>0</v>
      </c>
      <c r="I21" s="21">
        <f t="shared" si="2"/>
        <v>0</v>
      </c>
      <c r="J21" s="21" t="s">
        <v>50</v>
      </c>
      <c r="K21" s="19">
        <v>8</v>
      </c>
    </row>
    <row r="22" spans="1:11" x14ac:dyDescent="0.25">
      <c r="A22">
        <v>21</v>
      </c>
      <c r="B22">
        <v>53650</v>
      </c>
      <c r="C22">
        <f>'Merit Scoresheet'!F24</f>
        <v>4.3000000000000007</v>
      </c>
      <c r="D22">
        <v>45</v>
      </c>
      <c r="E22">
        <v>5</v>
      </c>
      <c r="F22">
        <v>7</v>
      </c>
      <c r="G22" s="19">
        <f t="shared" si="0"/>
        <v>0</v>
      </c>
      <c r="H22" s="19">
        <f t="shared" si="1"/>
        <v>5</v>
      </c>
      <c r="I22" s="21">
        <f t="shared" si="2"/>
        <v>1</v>
      </c>
      <c r="J22" s="21" t="s">
        <v>51</v>
      </c>
      <c r="K22" s="19">
        <v>5</v>
      </c>
    </row>
    <row r="23" spans="1:11" x14ac:dyDescent="0.25">
      <c r="A23">
        <v>22</v>
      </c>
      <c r="B23">
        <v>41500</v>
      </c>
      <c r="C23">
        <f>'Merit Scoresheet'!F25</f>
        <v>5.1000000000000005</v>
      </c>
      <c r="D23">
        <v>32</v>
      </c>
      <c r="E23">
        <v>9</v>
      </c>
      <c r="F23">
        <v>12</v>
      </c>
      <c r="G23" s="19">
        <f t="shared" si="0"/>
        <v>0</v>
      </c>
      <c r="H23" s="19">
        <f t="shared" si="1"/>
        <v>2</v>
      </c>
      <c r="I23" s="21">
        <f t="shared" si="2"/>
        <v>1</v>
      </c>
      <c r="J23" s="21" t="s">
        <v>51</v>
      </c>
      <c r="K23" s="19">
        <v>2</v>
      </c>
    </row>
    <row r="24" spans="1:11" x14ac:dyDescent="0.25">
      <c r="A24">
        <v>23</v>
      </c>
      <c r="B24">
        <v>60800</v>
      </c>
      <c r="C24">
        <f>'Merit Scoresheet'!F26</f>
        <v>5.0999999999999996</v>
      </c>
      <c r="D24">
        <v>49</v>
      </c>
      <c r="E24">
        <v>4</v>
      </c>
      <c r="F24">
        <v>8</v>
      </c>
      <c r="G24" s="19">
        <f t="shared" si="0"/>
        <v>3</v>
      </c>
      <c r="H24" s="19">
        <f t="shared" si="1"/>
        <v>0</v>
      </c>
      <c r="I24" s="21">
        <f t="shared" si="2"/>
        <v>0</v>
      </c>
      <c r="J24" s="21" t="s">
        <v>50</v>
      </c>
      <c r="K24" s="19">
        <v>3</v>
      </c>
    </row>
    <row r="25" spans="1:11" x14ac:dyDescent="0.25">
      <c r="A25">
        <v>24</v>
      </c>
      <c r="B25">
        <v>53750</v>
      </c>
      <c r="C25">
        <f>'Merit Scoresheet'!F27</f>
        <v>4.5999999999999996</v>
      </c>
      <c r="D25">
        <v>49</v>
      </c>
      <c r="E25">
        <v>4</v>
      </c>
      <c r="F25">
        <v>7</v>
      </c>
      <c r="G25" s="19">
        <f t="shared" si="0"/>
        <v>0</v>
      </c>
      <c r="H25" s="19">
        <f t="shared" si="1"/>
        <v>3</v>
      </c>
      <c r="I25" s="21">
        <f t="shared" si="2"/>
        <v>1</v>
      </c>
      <c r="J25" s="21" t="s">
        <v>51</v>
      </c>
      <c r="K25" s="19">
        <v>3</v>
      </c>
    </row>
    <row r="26" spans="1:11" x14ac:dyDescent="0.25">
      <c r="A26">
        <v>25</v>
      </c>
      <c r="B26">
        <v>51650</v>
      </c>
      <c r="C26">
        <f>'Merit Scoresheet'!F28</f>
        <v>6.3000000000000007</v>
      </c>
      <c r="D26">
        <v>42</v>
      </c>
      <c r="E26">
        <v>5</v>
      </c>
      <c r="F26">
        <v>7</v>
      </c>
      <c r="G26" s="19">
        <f t="shared" si="0"/>
        <v>0</v>
      </c>
      <c r="H26" s="19">
        <f t="shared" si="1"/>
        <v>3</v>
      </c>
      <c r="I26" s="21">
        <f t="shared" si="2"/>
        <v>1</v>
      </c>
      <c r="J26" s="21" t="s">
        <v>51</v>
      </c>
      <c r="K26" s="19">
        <v>3</v>
      </c>
    </row>
    <row r="27" spans="1:11" x14ac:dyDescent="0.25">
      <c r="A27">
        <v>26</v>
      </c>
      <c r="B27">
        <v>58150</v>
      </c>
      <c r="C27">
        <f>'Merit Scoresheet'!F29</f>
        <v>2.9000000000000004</v>
      </c>
      <c r="D27">
        <v>50</v>
      </c>
      <c r="E27">
        <v>6</v>
      </c>
      <c r="F27">
        <v>11</v>
      </c>
      <c r="G27" s="19">
        <f t="shared" si="0"/>
        <v>5</v>
      </c>
      <c r="H27" s="19">
        <f t="shared" si="1"/>
        <v>0</v>
      </c>
      <c r="I27" s="21">
        <f t="shared" si="2"/>
        <v>0</v>
      </c>
      <c r="J27" s="21" t="s">
        <v>50</v>
      </c>
      <c r="K27" s="19">
        <v>5</v>
      </c>
    </row>
    <row r="28" spans="1:11" x14ac:dyDescent="0.25">
      <c r="A28">
        <v>27</v>
      </c>
      <c r="B28">
        <v>39450</v>
      </c>
      <c r="C28">
        <f>'Merit Scoresheet'!F30</f>
        <v>2.2000000000000002</v>
      </c>
      <c r="D28">
        <v>37</v>
      </c>
      <c r="E28">
        <v>4</v>
      </c>
      <c r="F28">
        <v>9</v>
      </c>
      <c r="G28" s="19">
        <f t="shared" si="0"/>
        <v>0</v>
      </c>
      <c r="H28" s="19">
        <f t="shared" si="1"/>
        <v>3</v>
      </c>
      <c r="I28" s="21">
        <f t="shared" si="2"/>
        <v>1</v>
      </c>
      <c r="J28" s="21" t="s">
        <v>51</v>
      </c>
      <c r="K28" s="19">
        <v>3</v>
      </c>
    </row>
    <row r="29" spans="1:11" x14ac:dyDescent="0.25">
      <c r="A29">
        <v>28</v>
      </c>
      <c r="B29">
        <v>41650</v>
      </c>
      <c r="C29">
        <f>'Merit Scoresheet'!F31</f>
        <v>4.0999999999999996</v>
      </c>
      <c r="D29">
        <v>32</v>
      </c>
      <c r="E29">
        <v>10</v>
      </c>
      <c r="F29">
        <v>11</v>
      </c>
      <c r="G29" s="19">
        <f t="shared" si="0"/>
        <v>0</v>
      </c>
      <c r="H29" s="19">
        <f t="shared" si="1"/>
        <v>0</v>
      </c>
      <c r="I29" s="21">
        <f t="shared" si="2"/>
        <v>0</v>
      </c>
      <c r="J29" s="21" t="s">
        <v>50</v>
      </c>
      <c r="K29" s="19">
        <v>0</v>
      </c>
    </row>
    <row r="30" spans="1:11" x14ac:dyDescent="0.25">
      <c r="A30">
        <v>29</v>
      </c>
      <c r="B30">
        <v>35350</v>
      </c>
      <c r="C30">
        <f>'Merit Scoresheet'!F32</f>
        <v>4.8000000000000007</v>
      </c>
      <c r="D30">
        <v>31</v>
      </c>
      <c r="E30">
        <v>2</v>
      </c>
      <c r="F30">
        <v>3</v>
      </c>
      <c r="G30" s="19">
        <f t="shared" si="0"/>
        <v>0</v>
      </c>
      <c r="H30" s="19">
        <f t="shared" si="1"/>
        <v>0</v>
      </c>
      <c r="I30" s="21">
        <f t="shared" si="2"/>
        <v>1</v>
      </c>
      <c r="J30" s="21" t="s">
        <v>51</v>
      </c>
      <c r="K30" s="19">
        <v>0</v>
      </c>
    </row>
    <row r="31" spans="1:11" x14ac:dyDescent="0.25">
      <c r="A31">
        <v>30</v>
      </c>
      <c r="B31">
        <v>60100</v>
      </c>
      <c r="C31">
        <f>'Merit Scoresheet'!F33</f>
        <v>6.4</v>
      </c>
      <c r="D31">
        <v>49</v>
      </c>
      <c r="E31">
        <v>8</v>
      </c>
      <c r="F31">
        <v>12</v>
      </c>
      <c r="G31">
        <f t="shared" si="0"/>
        <v>1</v>
      </c>
      <c r="H31">
        <f t="shared" si="1"/>
        <v>0</v>
      </c>
      <c r="I31" s="21">
        <f t="shared" si="2"/>
        <v>0</v>
      </c>
      <c r="J31" s="21" t="s">
        <v>50</v>
      </c>
      <c r="K31" s="19">
        <v>1</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9"/>
  <sheetViews>
    <sheetView workbookViewId="0">
      <selection activeCell="B19" sqref="B19"/>
    </sheetView>
  </sheetViews>
  <sheetFormatPr defaultRowHeight="15" x14ac:dyDescent="0.25"/>
  <cols>
    <col min="1" max="1" width="34.7109375" bestFit="1" customWidth="1"/>
    <col min="4" max="4" width="12" customWidth="1"/>
    <col min="5" max="5" width="12.28515625" customWidth="1"/>
    <col min="6" max="6" width="11.28515625" customWidth="1"/>
  </cols>
  <sheetData>
    <row r="1" spans="1:9" ht="72" customHeight="1" x14ac:dyDescent="0.25">
      <c r="A1" s="13"/>
      <c r="B1" s="14" t="s">
        <v>1</v>
      </c>
      <c r="C1" s="14" t="s">
        <v>2</v>
      </c>
      <c r="D1" s="14" t="s">
        <v>3</v>
      </c>
      <c r="E1" s="14" t="s">
        <v>18</v>
      </c>
      <c r="F1" s="14" t="s">
        <v>19</v>
      </c>
      <c r="G1" s="14" t="s">
        <v>5</v>
      </c>
      <c r="H1" s="14" t="s">
        <v>6</v>
      </c>
      <c r="I1" s="14" t="s">
        <v>7</v>
      </c>
    </row>
    <row r="2" spans="1:9" x14ac:dyDescent="0.25">
      <c r="A2" s="11" t="s">
        <v>1</v>
      </c>
      <c r="B2" s="11">
        <v>1</v>
      </c>
      <c r="C2" s="11"/>
      <c r="D2" s="11"/>
      <c r="E2" s="11"/>
      <c r="F2" s="11"/>
      <c r="G2" s="11"/>
      <c r="H2" s="11"/>
      <c r="I2" s="11"/>
    </row>
    <row r="3" spans="1:9" x14ac:dyDescent="0.25">
      <c r="A3" s="11" t="s">
        <v>2</v>
      </c>
      <c r="B3" s="11">
        <v>7.7490799314760564E-2</v>
      </c>
      <c r="C3" s="11">
        <v>1</v>
      </c>
      <c r="D3" s="11"/>
      <c r="E3" s="11"/>
      <c r="F3" s="11"/>
      <c r="G3" s="11"/>
      <c r="H3" s="11"/>
      <c r="I3" s="11"/>
    </row>
    <row r="4" spans="1:9" x14ac:dyDescent="0.25">
      <c r="A4" s="11" t="s">
        <v>3</v>
      </c>
      <c r="B4" s="11">
        <v>0.87977514207648422</v>
      </c>
      <c r="C4" s="11">
        <v>-7.3909352428810346E-2</v>
      </c>
      <c r="D4" s="11">
        <v>1</v>
      </c>
      <c r="E4" s="11"/>
      <c r="F4" s="11"/>
      <c r="G4" s="11"/>
      <c r="H4" s="11"/>
      <c r="I4" s="11"/>
    </row>
    <row r="5" spans="1:9" x14ac:dyDescent="0.25">
      <c r="A5" s="11" t="s">
        <v>18</v>
      </c>
      <c r="B5" s="11">
        <v>0.18655937432642783</v>
      </c>
      <c r="C5" s="11">
        <v>-8.1579406587246675E-2</v>
      </c>
      <c r="D5" s="11">
        <v>-4.6093331081686284E-2</v>
      </c>
      <c r="E5" s="11">
        <v>1</v>
      </c>
      <c r="F5" s="11"/>
      <c r="G5" s="11"/>
      <c r="H5" s="11"/>
      <c r="I5" s="11"/>
    </row>
    <row r="6" spans="1:9" x14ac:dyDescent="0.25">
      <c r="A6" s="11" t="s">
        <v>19</v>
      </c>
      <c r="B6" s="11">
        <v>0.25600699548259997</v>
      </c>
      <c r="C6" s="11">
        <v>-0.17761323707372986</v>
      </c>
      <c r="D6" s="11">
        <v>9.8990847830517426E-2</v>
      </c>
      <c r="E6" s="24">
        <v>0.8988923024117873</v>
      </c>
      <c r="F6" s="11">
        <v>1</v>
      </c>
      <c r="G6" s="11"/>
      <c r="H6" s="11"/>
      <c r="I6" s="11"/>
    </row>
    <row r="7" spans="1:9" x14ac:dyDescent="0.25">
      <c r="A7" s="11" t="s">
        <v>5</v>
      </c>
      <c r="B7" s="11">
        <v>0.51238897449782983</v>
      </c>
      <c r="C7" s="11">
        <v>6.6009552978998215E-2</v>
      </c>
      <c r="D7" s="11">
        <v>0.21144943420428131</v>
      </c>
      <c r="E7" s="11">
        <v>0.21063558187562703</v>
      </c>
      <c r="F7" s="11">
        <v>0.220275322314191</v>
      </c>
      <c r="G7" s="11">
        <v>1</v>
      </c>
      <c r="H7" s="11"/>
      <c r="I7" s="11"/>
    </row>
    <row r="8" spans="1:9" x14ac:dyDescent="0.25">
      <c r="A8" s="11" t="s">
        <v>6</v>
      </c>
      <c r="B8" s="11">
        <v>-0.20844072721911061</v>
      </c>
      <c r="C8" s="11">
        <v>-0.36087639100497421</v>
      </c>
      <c r="D8" s="11">
        <v>-6.3703939535211015E-2</v>
      </c>
      <c r="E8" s="11">
        <v>0.192154987669032</v>
      </c>
      <c r="F8" s="11">
        <v>0.21890879501548885</v>
      </c>
      <c r="G8" s="11">
        <v>-0.42966536818837814</v>
      </c>
      <c r="H8" s="11">
        <v>1</v>
      </c>
      <c r="I8" s="11"/>
    </row>
    <row r="9" spans="1:9" ht="15.75" thickBot="1" x14ac:dyDescent="0.3">
      <c r="A9" s="12" t="s">
        <v>7</v>
      </c>
      <c r="B9" s="12">
        <v>-0.46275725201178236</v>
      </c>
      <c r="C9" s="12">
        <v>-0.12318418836541795</v>
      </c>
      <c r="D9" s="12">
        <v>-0.1591838446247886</v>
      </c>
      <c r="E9" s="12">
        <v>-1.9785649710677207E-2</v>
      </c>
      <c r="F9" s="12">
        <v>-7.9717345096932922E-3</v>
      </c>
      <c r="G9" s="12">
        <v>-0.64103644022834294</v>
      </c>
      <c r="H9" s="12">
        <v>0.67026668255446931</v>
      </c>
      <c r="I9" s="12">
        <v>1</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60"/>
  <sheetViews>
    <sheetView workbookViewId="0">
      <selection activeCell="K21" sqref="K21"/>
    </sheetView>
  </sheetViews>
  <sheetFormatPr defaultRowHeight="15" x14ac:dyDescent="0.25"/>
  <cols>
    <col min="1" max="1" width="34.7109375" bestFit="1" customWidth="1"/>
    <col min="3" max="3" width="14.5703125" bestFit="1" customWidth="1"/>
    <col min="5" max="5" width="12" bestFit="1" customWidth="1"/>
    <col min="6" max="6" width="13.42578125" bestFit="1" customWidth="1"/>
  </cols>
  <sheetData>
    <row r="1" spans="1:9" x14ac:dyDescent="0.25">
      <c r="A1" t="s">
        <v>22</v>
      </c>
    </row>
    <row r="2" spans="1:9" ht="15.75" thickBot="1" x14ac:dyDescent="0.3"/>
    <row r="3" spans="1:9" x14ac:dyDescent="0.25">
      <c r="A3" s="15" t="s">
        <v>23</v>
      </c>
      <c r="B3" s="15"/>
    </row>
    <row r="4" spans="1:9" x14ac:dyDescent="0.25">
      <c r="A4" s="11" t="s">
        <v>24</v>
      </c>
      <c r="B4" s="11">
        <v>0.98214249571100909</v>
      </c>
    </row>
    <row r="5" spans="1:9" x14ac:dyDescent="0.25">
      <c r="A5" s="11" t="s">
        <v>25</v>
      </c>
      <c r="B5" s="11">
        <v>0.96460388188144941</v>
      </c>
    </row>
    <row r="6" spans="1:9" x14ac:dyDescent="0.25">
      <c r="A6" s="11" t="s">
        <v>26</v>
      </c>
      <c r="B6" s="11">
        <v>0.9533414806619106</v>
      </c>
    </row>
    <row r="7" spans="1:9" x14ac:dyDescent="0.25">
      <c r="A7" s="11" t="s">
        <v>27</v>
      </c>
      <c r="B7" s="11">
        <v>1661.7689027502297</v>
      </c>
    </row>
    <row r="8" spans="1:9" ht="15.75" thickBot="1" x14ac:dyDescent="0.3">
      <c r="A8" s="12" t="s">
        <v>28</v>
      </c>
      <c r="B8" s="12">
        <v>30</v>
      </c>
    </row>
    <row r="10" spans="1:9" ht="15.75" thickBot="1" x14ac:dyDescent="0.3">
      <c r="A10" t="s">
        <v>29</v>
      </c>
    </row>
    <row r="11" spans="1:9" x14ac:dyDescent="0.25">
      <c r="A11" s="13"/>
      <c r="B11" s="13" t="s">
        <v>33</v>
      </c>
      <c r="C11" s="13" t="s">
        <v>34</v>
      </c>
      <c r="D11" s="13" t="s">
        <v>35</v>
      </c>
      <c r="E11" s="13" t="s">
        <v>36</v>
      </c>
      <c r="F11" s="13" t="s">
        <v>37</v>
      </c>
    </row>
    <row r="12" spans="1:9" x14ac:dyDescent="0.25">
      <c r="A12" s="11" t="s">
        <v>30</v>
      </c>
      <c r="B12" s="11">
        <v>7</v>
      </c>
      <c r="C12" s="11">
        <v>1655607197.1714172</v>
      </c>
      <c r="D12" s="11">
        <v>236515313.88163105</v>
      </c>
      <c r="E12" s="11">
        <v>85.648154694399039</v>
      </c>
      <c r="F12" s="11">
        <v>1.7516266283205092E-14</v>
      </c>
    </row>
    <row r="13" spans="1:9" x14ac:dyDescent="0.25">
      <c r="A13" s="11" t="s">
        <v>31</v>
      </c>
      <c r="B13" s="11">
        <v>22</v>
      </c>
      <c r="C13" s="11">
        <v>60752469.495249443</v>
      </c>
      <c r="D13" s="11">
        <v>2761475.8861477021</v>
      </c>
      <c r="E13" s="11"/>
      <c r="F13" s="11"/>
    </row>
    <row r="14" spans="1:9" ht="15.75" thickBot="1" x14ac:dyDescent="0.3">
      <c r="A14" s="12" t="s">
        <v>13</v>
      </c>
      <c r="B14" s="12">
        <v>29</v>
      </c>
      <c r="C14" s="12">
        <v>1716359666.6666667</v>
      </c>
      <c r="D14" s="12"/>
      <c r="E14" s="12"/>
      <c r="F14" s="12"/>
    </row>
    <row r="15" spans="1:9" ht="15.75" thickBot="1" x14ac:dyDescent="0.3"/>
    <row r="16" spans="1:9" x14ac:dyDescent="0.25">
      <c r="A16" s="13"/>
      <c r="B16" s="13" t="s">
        <v>38</v>
      </c>
      <c r="C16" s="13" t="s">
        <v>27</v>
      </c>
      <c r="D16" s="13" t="s">
        <v>39</v>
      </c>
      <c r="E16" s="13" t="s">
        <v>40</v>
      </c>
      <c r="F16" s="13" t="s">
        <v>41</v>
      </c>
      <c r="G16" s="13" t="s">
        <v>42</v>
      </c>
      <c r="H16" s="13" t="s">
        <v>43</v>
      </c>
      <c r="I16" s="13" t="s">
        <v>44</v>
      </c>
    </row>
    <row r="17" spans="1:9" x14ac:dyDescent="0.25">
      <c r="A17" s="11" t="s">
        <v>32</v>
      </c>
      <c r="B17" s="11">
        <v>4140.8195507605724</v>
      </c>
      <c r="C17" s="11">
        <v>2614.0342017504722</v>
      </c>
      <c r="D17" s="11">
        <v>1.5840724455662047</v>
      </c>
      <c r="E17" s="11">
        <v>0.12744784261425771</v>
      </c>
      <c r="F17" s="11">
        <v>-1280.3555788297308</v>
      </c>
      <c r="G17" s="11">
        <v>9561.9946803508756</v>
      </c>
      <c r="H17" s="11">
        <v>-2416.0266196080865</v>
      </c>
      <c r="I17" s="11">
        <v>10697.665721129231</v>
      </c>
    </row>
    <row r="18" spans="1:9" x14ac:dyDescent="0.25">
      <c r="A18" s="11" t="s">
        <v>2</v>
      </c>
      <c r="B18" s="11">
        <v>732.70590003062193</v>
      </c>
      <c r="C18" s="11">
        <v>228.30649221489199</v>
      </c>
      <c r="D18" s="11">
        <v>3.2093082107405309</v>
      </c>
      <c r="E18" s="11">
        <v>4.0424217296935192E-3</v>
      </c>
      <c r="F18" s="11">
        <v>259.22721459851732</v>
      </c>
      <c r="G18" s="11">
        <v>1206.1845854627265</v>
      </c>
      <c r="H18" s="11">
        <v>160.03912002174548</v>
      </c>
      <c r="I18" s="11">
        <v>1305.3726800394984</v>
      </c>
    </row>
    <row r="19" spans="1:9" x14ac:dyDescent="0.25">
      <c r="A19" s="11" t="s">
        <v>3</v>
      </c>
      <c r="B19" s="11">
        <v>995.06806679974443</v>
      </c>
      <c r="C19" s="11">
        <v>51.369736622504078</v>
      </c>
      <c r="D19" s="11">
        <v>19.370706027015615</v>
      </c>
      <c r="E19" s="11">
        <v>2.5963826732357016E-15</v>
      </c>
      <c r="F19" s="11">
        <v>888.53375351301008</v>
      </c>
      <c r="G19" s="11">
        <v>1101.6023800864787</v>
      </c>
      <c r="H19" s="11">
        <v>866.2160951535584</v>
      </c>
      <c r="I19" s="11">
        <v>1123.9200384459305</v>
      </c>
    </row>
    <row r="20" spans="1:9" x14ac:dyDescent="0.25">
      <c r="A20" s="11" t="s">
        <v>18</v>
      </c>
      <c r="B20" s="11">
        <v>726.7573426480285</v>
      </c>
      <c r="C20" s="11">
        <v>254.4152250244916</v>
      </c>
      <c r="D20" s="11">
        <v>2.8565796035912014</v>
      </c>
      <c r="E20" s="11">
        <v>9.1736975584265391E-3</v>
      </c>
      <c r="F20" s="11">
        <v>199.13245940499303</v>
      </c>
      <c r="G20" s="11">
        <v>1254.3822258910641</v>
      </c>
      <c r="H20" s="11">
        <v>88.601387087751618</v>
      </c>
      <c r="I20" s="11">
        <v>1364.9132982083054</v>
      </c>
    </row>
    <row r="21" spans="1:9" x14ac:dyDescent="0.25">
      <c r="A21" s="11" t="s">
        <v>19</v>
      </c>
      <c r="B21" s="11">
        <v>-277.36868198666252</v>
      </c>
      <c r="C21" s="11">
        <v>224.88097167839544</v>
      </c>
      <c r="D21" s="11">
        <v>-1.2334021856830568</v>
      </c>
      <c r="E21" s="11">
        <v>0.23044192198814756</v>
      </c>
      <c r="F21" s="11">
        <v>-743.74327263457485</v>
      </c>
      <c r="G21" s="11">
        <v>189.00590866124975</v>
      </c>
      <c r="H21" s="11">
        <v>-841.44314472738461</v>
      </c>
      <c r="I21" s="11">
        <v>286.70578075405956</v>
      </c>
    </row>
    <row r="22" spans="1:9" x14ac:dyDescent="0.25">
      <c r="A22" s="11" t="s">
        <v>5</v>
      </c>
      <c r="B22" s="11">
        <v>584.49850099769617</v>
      </c>
      <c r="C22" s="11">
        <v>197.69683954052456</v>
      </c>
      <c r="D22" s="11">
        <v>2.9565394285318543</v>
      </c>
      <c r="E22" s="11">
        <v>7.2919434024232713E-3</v>
      </c>
      <c r="F22" s="11">
        <v>174.50034986485855</v>
      </c>
      <c r="G22" s="11">
        <v>994.49665213053379</v>
      </c>
      <c r="H22" s="11">
        <v>88.610664347648594</v>
      </c>
      <c r="I22" s="11">
        <v>1080.3863376477439</v>
      </c>
    </row>
    <row r="23" spans="1:9" x14ac:dyDescent="0.25">
      <c r="A23" s="11" t="s">
        <v>6</v>
      </c>
      <c r="B23" s="11">
        <v>672.45526315645873</v>
      </c>
      <c r="C23" s="11">
        <v>300.00059286595655</v>
      </c>
      <c r="D23" s="11">
        <v>2.2415131141321405</v>
      </c>
      <c r="E23" s="11">
        <v>3.5406986823916513E-2</v>
      </c>
      <c r="F23" s="11">
        <v>50.292113256510788</v>
      </c>
      <c r="G23" s="11">
        <v>1294.6184130564066</v>
      </c>
      <c r="H23" s="11">
        <v>-80.04358981350083</v>
      </c>
      <c r="I23" s="11">
        <v>1424.9541161264183</v>
      </c>
    </row>
    <row r="24" spans="1:9" ht="15.75" thickBot="1" x14ac:dyDescent="0.3">
      <c r="A24" s="12" t="s">
        <v>7</v>
      </c>
      <c r="B24" s="12">
        <v>-4444.8904420977142</v>
      </c>
      <c r="C24" s="12">
        <v>976.6119816750105</v>
      </c>
      <c r="D24" s="12">
        <v>-4.5513371999329522</v>
      </c>
      <c r="E24" s="12">
        <v>1.5691760769887523E-4</v>
      </c>
      <c r="F24" s="12">
        <v>-6470.2597286858982</v>
      </c>
      <c r="G24" s="12">
        <v>-2419.5211555095302</v>
      </c>
      <c r="H24" s="12">
        <v>-6894.5502543885705</v>
      </c>
      <c r="I24" s="12">
        <v>-1995.2306298068584</v>
      </c>
    </row>
    <row r="28" spans="1:9" x14ac:dyDescent="0.25">
      <c r="A28" t="s">
        <v>45</v>
      </c>
    </row>
    <row r="29" spans="1:9" ht="15.75" thickBot="1" x14ac:dyDescent="0.3"/>
    <row r="30" spans="1:9" x14ac:dyDescent="0.25">
      <c r="A30" s="13" t="s">
        <v>46</v>
      </c>
      <c r="B30" s="13" t="s">
        <v>47</v>
      </c>
      <c r="C30" s="13" t="s">
        <v>48</v>
      </c>
      <c r="D30" s="13" t="s">
        <v>49</v>
      </c>
    </row>
    <row r="31" spans="1:9" x14ac:dyDescent="0.25">
      <c r="A31" s="11">
        <v>1</v>
      </c>
      <c r="B31" s="11">
        <v>54963.729181927833</v>
      </c>
      <c r="C31" s="11">
        <v>-13.729181927832542</v>
      </c>
      <c r="D31" s="11">
        <v>-9.4855319434516208E-3</v>
      </c>
    </row>
    <row r="32" spans="1:9" x14ac:dyDescent="0.25">
      <c r="A32" s="11">
        <v>2</v>
      </c>
      <c r="B32" s="11">
        <v>56854.242131996703</v>
      </c>
      <c r="C32" s="11">
        <v>-4.2421319967033924</v>
      </c>
      <c r="D32" s="11">
        <v>-2.9309014021799648E-3</v>
      </c>
    </row>
    <row r="33" spans="1:4" x14ac:dyDescent="0.25">
      <c r="A33" s="11">
        <v>3</v>
      </c>
      <c r="B33" s="11">
        <v>45131.737513433087</v>
      </c>
      <c r="C33" s="11">
        <v>-881.73751343308686</v>
      </c>
      <c r="D33" s="11">
        <v>-0.60919502657719915</v>
      </c>
    </row>
    <row r="34" spans="1:4" x14ac:dyDescent="0.25">
      <c r="A34" s="11">
        <v>4</v>
      </c>
      <c r="B34" s="11">
        <v>48787.82236391378</v>
      </c>
      <c r="C34" s="11">
        <v>712.17763608622045</v>
      </c>
      <c r="D34" s="11">
        <v>0.49204561145867165</v>
      </c>
    </row>
    <row r="35" spans="1:4" x14ac:dyDescent="0.25">
      <c r="A35" s="11">
        <v>5</v>
      </c>
      <c r="B35" s="11">
        <v>46617.405106281192</v>
      </c>
      <c r="C35" s="11">
        <v>482.59489371880773</v>
      </c>
      <c r="D35" s="11">
        <v>0.33342622336705224</v>
      </c>
    </row>
    <row r="36" spans="1:4" x14ac:dyDescent="0.25">
      <c r="A36" s="11">
        <v>6</v>
      </c>
      <c r="B36" s="11">
        <v>52349.267685075763</v>
      </c>
      <c r="C36" s="11">
        <v>-1099.2676850757634</v>
      </c>
      <c r="D36" s="11">
        <v>-0.75948725830865482</v>
      </c>
    </row>
    <row r="37" spans="1:4" x14ac:dyDescent="0.25">
      <c r="A37" s="11">
        <v>7</v>
      </c>
      <c r="B37" s="11">
        <v>54083.551940063211</v>
      </c>
      <c r="C37" s="11">
        <v>-1633.5519400632111</v>
      </c>
      <c r="D37" s="11">
        <v>-1.1286258125361737</v>
      </c>
    </row>
    <row r="38" spans="1:4" x14ac:dyDescent="0.25">
      <c r="A38" s="11">
        <v>8</v>
      </c>
      <c r="B38" s="11">
        <v>36572.654713412157</v>
      </c>
      <c r="C38" s="11">
        <v>-1772.6547134121574</v>
      </c>
      <c r="D38" s="11">
        <v>-1.2247323254340219</v>
      </c>
    </row>
    <row r="39" spans="1:4" x14ac:dyDescent="0.25">
      <c r="A39" s="11">
        <v>9</v>
      </c>
      <c r="B39" s="11">
        <v>53712.038864507005</v>
      </c>
      <c r="C39" s="11">
        <v>637.9611354929948</v>
      </c>
      <c r="D39" s="11">
        <v>0.4407692141606589</v>
      </c>
    </row>
    <row r="40" spans="1:4" x14ac:dyDescent="0.25">
      <c r="A40" s="11">
        <v>10</v>
      </c>
      <c r="B40" s="11">
        <v>55433.379752765395</v>
      </c>
      <c r="C40" s="11">
        <v>1416.6202472346049</v>
      </c>
      <c r="D40" s="11">
        <v>0.97874707156754603</v>
      </c>
    </row>
    <row r="41" spans="1:4" x14ac:dyDescent="0.25">
      <c r="A41" s="11">
        <v>11</v>
      </c>
      <c r="B41" s="11">
        <v>46062.977352468966</v>
      </c>
      <c r="C41" s="11">
        <v>-1612.9773524689663</v>
      </c>
      <c r="D41" s="11">
        <v>-1.1144107697991472</v>
      </c>
    </row>
    <row r="42" spans="1:4" x14ac:dyDescent="0.25">
      <c r="A42" s="11">
        <v>12</v>
      </c>
      <c r="B42" s="11">
        <v>56945.780810277822</v>
      </c>
      <c r="C42" s="11">
        <v>-2495.7808102778217</v>
      </c>
      <c r="D42" s="11">
        <v>-1.7243422604628043</v>
      </c>
    </row>
    <row r="43" spans="1:4" x14ac:dyDescent="0.25">
      <c r="A43" s="11">
        <v>13</v>
      </c>
      <c r="B43" s="11">
        <v>51591.713546101302</v>
      </c>
      <c r="C43" s="11">
        <v>-1191.7135461013022</v>
      </c>
      <c r="D43" s="11">
        <v>-0.82335837403915169</v>
      </c>
    </row>
    <row r="44" spans="1:4" x14ac:dyDescent="0.25">
      <c r="A44" s="11">
        <v>14</v>
      </c>
      <c r="B44" s="11">
        <v>48673.572225102325</v>
      </c>
      <c r="C44" s="11">
        <v>2426.4277748976747</v>
      </c>
      <c r="D44" s="11">
        <v>1.676426045503187</v>
      </c>
    </row>
    <row r="45" spans="1:4" x14ac:dyDescent="0.25">
      <c r="A45" s="11">
        <v>15</v>
      </c>
      <c r="B45" s="11">
        <v>40994.290872132755</v>
      </c>
      <c r="C45" s="11">
        <v>855.70912786724512</v>
      </c>
      <c r="D45" s="11">
        <v>0.59121193887255219</v>
      </c>
    </row>
    <row r="46" spans="1:4" x14ac:dyDescent="0.25">
      <c r="A46" s="11">
        <v>16</v>
      </c>
      <c r="B46" s="11">
        <v>55645.961609828097</v>
      </c>
      <c r="C46" s="11">
        <v>1354.0383901719033</v>
      </c>
      <c r="D46" s="11">
        <v>0.93550908350903272</v>
      </c>
    </row>
    <row r="47" spans="1:4" x14ac:dyDescent="0.25">
      <c r="A47" s="11">
        <v>17</v>
      </c>
      <c r="B47" s="11">
        <v>43911.792526175916</v>
      </c>
      <c r="C47" s="11">
        <v>-2111.7925261759156</v>
      </c>
      <c r="D47" s="11">
        <v>-1.4590436320444662</v>
      </c>
    </row>
    <row r="48" spans="1:4" x14ac:dyDescent="0.25">
      <c r="A48" s="11">
        <v>18</v>
      </c>
      <c r="B48" s="11">
        <v>41489.955548629361</v>
      </c>
      <c r="C48" s="11">
        <v>1360.0444513706389</v>
      </c>
      <c r="D48" s="11">
        <v>0.93965868875531755</v>
      </c>
    </row>
    <row r="49" spans="1:4" x14ac:dyDescent="0.25">
      <c r="A49" s="11">
        <v>19</v>
      </c>
      <c r="B49" s="11">
        <v>44787.938943796325</v>
      </c>
      <c r="C49" s="11">
        <v>1712.0610562036745</v>
      </c>
      <c r="D49" s="11">
        <v>1.1828679904690644</v>
      </c>
    </row>
    <row r="50" spans="1:4" x14ac:dyDescent="0.25">
      <c r="A50" s="11">
        <v>20</v>
      </c>
      <c r="B50" s="11">
        <v>63431.224529414765</v>
      </c>
      <c r="C50" s="11">
        <v>1368.7754705852349</v>
      </c>
      <c r="D50" s="11">
        <v>0.94569097546360614</v>
      </c>
    </row>
    <row r="51" spans="1:4" x14ac:dyDescent="0.25">
      <c r="A51" s="11">
        <v>21</v>
      </c>
      <c r="B51" s="11">
        <v>52679.109739898835</v>
      </c>
      <c r="C51" s="11">
        <v>970.89026010116504</v>
      </c>
      <c r="D51" s="11">
        <v>0.67079091996776852</v>
      </c>
    </row>
    <row r="52" spans="1:4" x14ac:dyDescent="0.25">
      <c r="A52" s="11">
        <v>22</v>
      </c>
      <c r="B52" s="11">
        <v>39832.209762716077</v>
      </c>
      <c r="C52" s="11">
        <v>1667.7902372839235</v>
      </c>
      <c r="D52" s="11">
        <v>1.1522811522121723</v>
      </c>
    </row>
    <row r="53" spans="1:4" x14ac:dyDescent="0.25">
      <c r="A53" s="11">
        <v>23</v>
      </c>
      <c r="B53" s="11">
        <v>59077.530331796122</v>
      </c>
      <c r="C53" s="11">
        <v>1722.4696682038775</v>
      </c>
      <c r="D53" s="11">
        <v>1.1900593309388681</v>
      </c>
    </row>
    <row r="54" spans="1:4" x14ac:dyDescent="0.25">
      <c r="A54" s="11">
        <v>24</v>
      </c>
      <c r="B54" s="11">
        <v>54807.525908146054</v>
      </c>
      <c r="C54" s="11">
        <v>-1057.5259081460536</v>
      </c>
      <c r="D54" s="11">
        <v>-0.73064774255859277</v>
      </c>
    </row>
    <row r="55" spans="1:4" x14ac:dyDescent="0.25">
      <c r="A55" s="11">
        <v>25</v>
      </c>
      <c r="B55" s="11">
        <v>49814.40681324793</v>
      </c>
      <c r="C55" s="11">
        <v>1835.5931867520703</v>
      </c>
      <c r="D55" s="11">
        <v>1.2682167007213463</v>
      </c>
    </row>
    <row r="56" spans="1:4" x14ac:dyDescent="0.25">
      <c r="A56" s="11">
        <v>26</v>
      </c>
      <c r="B56" s="11">
        <v>60251.051059859958</v>
      </c>
      <c r="C56" s="11">
        <v>-2101.0510598599576</v>
      </c>
      <c r="D56" s="11">
        <v>-1.451622321554511</v>
      </c>
    </row>
    <row r="57" spans="1:4" x14ac:dyDescent="0.25">
      <c r="A57" s="11">
        <v>27</v>
      </c>
      <c r="B57" s="11">
        <v>40553.477582502295</v>
      </c>
      <c r="C57" s="11">
        <v>-1103.4775825022953</v>
      </c>
      <c r="D57" s="11">
        <v>-0.76239588875203679</v>
      </c>
    </row>
    <row r="58" spans="1:4" x14ac:dyDescent="0.25">
      <c r="A58" s="11">
        <v>28</v>
      </c>
      <c r="B58" s="11">
        <v>43203.609803104933</v>
      </c>
      <c r="C58" s="11">
        <v>-1553.6098031049332</v>
      </c>
      <c r="D58" s="11">
        <v>-1.0733935563295403</v>
      </c>
    </row>
    <row r="59" spans="1:4" x14ac:dyDescent="0.25">
      <c r="A59" s="11">
        <v>29</v>
      </c>
      <c r="B59" s="11">
        <v>34681.436138937992</v>
      </c>
      <c r="C59" s="11">
        <v>668.56386106200807</v>
      </c>
      <c r="D59" s="11">
        <v>0.46191272675066114</v>
      </c>
    </row>
    <row r="60" spans="1:4" ht="15.75" thickBot="1" x14ac:dyDescent="0.3">
      <c r="A60" s="12">
        <v>30</v>
      </c>
      <c r="B60" s="12">
        <v>60658.605642486</v>
      </c>
      <c r="C60" s="12">
        <v>-558.60564248599985</v>
      </c>
      <c r="D60" s="12">
        <v>-0.38594227197554376</v>
      </c>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59"/>
  <sheetViews>
    <sheetView zoomScaleNormal="100" workbookViewId="0">
      <selection activeCell="H12" sqref="H12"/>
    </sheetView>
  </sheetViews>
  <sheetFormatPr defaultRowHeight="15" x14ac:dyDescent="0.25"/>
  <cols>
    <col min="1" max="1" width="34.7109375" bestFit="1" customWidth="1"/>
    <col min="2" max="2" width="15.7109375" bestFit="1" customWidth="1"/>
    <col min="3" max="3" width="14.5703125" bestFit="1" customWidth="1"/>
    <col min="4" max="4" width="18.5703125" bestFit="1" customWidth="1"/>
    <col min="6" max="6" width="13.42578125" bestFit="1" customWidth="1"/>
  </cols>
  <sheetData>
    <row r="1" spans="1:9" x14ac:dyDescent="0.25">
      <c r="A1" t="s">
        <v>22</v>
      </c>
    </row>
    <row r="2" spans="1:9" ht="15.75" thickBot="1" x14ac:dyDescent="0.3"/>
    <row r="3" spans="1:9" x14ac:dyDescent="0.25">
      <c r="A3" s="15" t="s">
        <v>23</v>
      </c>
      <c r="B3" s="15"/>
    </row>
    <row r="4" spans="1:9" x14ac:dyDescent="0.25">
      <c r="A4" s="11" t="s">
        <v>24</v>
      </c>
      <c r="B4" s="11">
        <v>0.98089564733498591</v>
      </c>
    </row>
    <row r="5" spans="1:9" x14ac:dyDescent="0.25">
      <c r="A5" s="11" t="s">
        <v>25</v>
      </c>
      <c r="B5" s="11">
        <v>0.96215627096072098</v>
      </c>
    </row>
    <row r="6" spans="1:9" x14ac:dyDescent="0.25">
      <c r="A6" s="11" t="s">
        <v>26</v>
      </c>
      <c r="B6" s="11">
        <v>0.95228399382003948</v>
      </c>
    </row>
    <row r="7" spans="1:9" x14ac:dyDescent="0.25">
      <c r="A7" s="11" t="s">
        <v>27</v>
      </c>
      <c r="B7" s="11">
        <v>1680.494882587715</v>
      </c>
    </row>
    <row r="8" spans="1:9" ht="15.75" thickBot="1" x14ac:dyDescent="0.3">
      <c r="A8" s="12" t="s">
        <v>28</v>
      </c>
      <c r="B8" s="12">
        <v>30</v>
      </c>
    </row>
    <row r="10" spans="1:9" ht="15.75" thickBot="1" x14ac:dyDescent="0.3">
      <c r="A10" t="s">
        <v>29</v>
      </c>
    </row>
    <row r="11" spans="1:9" x14ac:dyDescent="0.25">
      <c r="A11" s="13"/>
      <c r="B11" s="13" t="s">
        <v>33</v>
      </c>
      <c r="C11" s="13" t="s">
        <v>34</v>
      </c>
      <c r="D11" s="13" t="s">
        <v>35</v>
      </c>
      <c r="E11" s="13" t="s">
        <v>36</v>
      </c>
      <c r="F11" s="13" t="s">
        <v>37</v>
      </c>
    </row>
    <row r="12" spans="1:9" x14ac:dyDescent="0.25">
      <c r="A12" s="11" t="s">
        <v>30</v>
      </c>
      <c r="B12" s="11">
        <v>6</v>
      </c>
      <c r="C12" s="11">
        <v>1651406216.5073862</v>
      </c>
      <c r="D12" s="11">
        <v>275234369.4178977</v>
      </c>
      <c r="E12" s="11">
        <v>97.460419440200766</v>
      </c>
      <c r="F12" s="11">
        <v>3.4863226320822281E-15</v>
      </c>
    </row>
    <row r="13" spans="1:9" x14ac:dyDescent="0.25">
      <c r="A13" s="11" t="s">
        <v>31</v>
      </c>
      <c r="B13" s="11">
        <v>23</v>
      </c>
      <c r="C13" s="11">
        <v>64953450.159280442</v>
      </c>
      <c r="D13" s="11">
        <v>2824063.0504034976</v>
      </c>
      <c r="E13" s="11"/>
      <c r="F13" s="11"/>
    </row>
    <row r="14" spans="1:9" ht="15.75" thickBot="1" x14ac:dyDescent="0.3">
      <c r="A14" s="12" t="s">
        <v>13</v>
      </c>
      <c r="B14" s="12">
        <v>29</v>
      </c>
      <c r="C14" s="12">
        <v>1716359666.6666667</v>
      </c>
      <c r="D14" s="12"/>
      <c r="E14" s="12"/>
      <c r="F14" s="12"/>
    </row>
    <row r="15" spans="1:9" ht="15.75" thickBot="1" x14ac:dyDescent="0.3"/>
    <row r="16" spans="1:9" x14ac:dyDescent="0.25">
      <c r="A16" s="13"/>
      <c r="B16" s="13" t="s">
        <v>38</v>
      </c>
      <c r="C16" s="13" t="s">
        <v>27</v>
      </c>
      <c r="D16" s="13" t="s">
        <v>39</v>
      </c>
      <c r="E16" s="13" t="s">
        <v>40</v>
      </c>
      <c r="F16" s="13" t="s">
        <v>41</v>
      </c>
      <c r="G16" s="13" t="s">
        <v>42</v>
      </c>
      <c r="H16" s="13" t="s">
        <v>43</v>
      </c>
      <c r="I16" s="13" t="s">
        <v>44</v>
      </c>
    </row>
    <row r="17" spans="1:9" x14ac:dyDescent="0.25">
      <c r="A17" s="11" t="s">
        <v>32</v>
      </c>
      <c r="B17" s="11">
        <v>3885.4612657292719</v>
      </c>
      <c r="C17" s="11">
        <v>2635.1867635360009</v>
      </c>
      <c r="D17" s="11">
        <v>1.4744538487722221</v>
      </c>
      <c r="E17" s="11">
        <v>0.1539168201001708</v>
      </c>
      <c r="F17" s="11">
        <v>-1565.837887535019</v>
      </c>
      <c r="G17" s="11">
        <v>9336.7604189935628</v>
      </c>
      <c r="H17" s="11">
        <v>-2702.1544767909772</v>
      </c>
      <c r="I17" s="11">
        <v>10473.077008249522</v>
      </c>
    </row>
    <row r="18" spans="1:9" x14ac:dyDescent="0.25">
      <c r="A18" s="11" t="s">
        <v>2</v>
      </c>
      <c r="B18" s="11">
        <v>786.96275721023494</v>
      </c>
      <c r="C18" s="11">
        <v>226.55301395282805</v>
      </c>
      <c r="D18" s="11">
        <v>3.4736362296821754</v>
      </c>
      <c r="E18" s="11">
        <v>2.0559267964181142E-3</v>
      </c>
      <c r="F18" s="11">
        <v>318.30214073334417</v>
      </c>
      <c r="G18" s="11">
        <v>1255.6233736871256</v>
      </c>
      <c r="H18" s="11">
        <v>220.6104128972886</v>
      </c>
      <c r="I18" s="11">
        <v>1353.3151015231813</v>
      </c>
    </row>
    <row r="19" spans="1:9" x14ac:dyDescent="0.25">
      <c r="A19" s="11" t="s">
        <v>3</v>
      </c>
      <c r="B19" s="11">
        <v>976.05347280883529</v>
      </c>
      <c r="C19" s="11">
        <v>49.554076853332866</v>
      </c>
      <c r="D19" s="11">
        <v>19.696734048697927</v>
      </c>
      <c r="E19" s="11">
        <v>6.7452491793542111E-16</v>
      </c>
      <c r="F19" s="11">
        <v>873.54305459889781</v>
      </c>
      <c r="G19" s="11">
        <v>1078.5638910187727</v>
      </c>
      <c r="H19" s="11">
        <v>852.17488427682588</v>
      </c>
      <c r="I19" s="11">
        <v>1099.9320613408447</v>
      </c>
    </row>
    <row r="20" spans="1:9" x14ac:dyDescent="0.25">
      <c r="A20" s="11" t="s">
        <v>18</v>
      </c>
      <c r="B20" s="11">
        <v>445.46512984245675</v>
      </c>
      <c r="C20" s="11">
        <v>114.03064628281071</v>
      </c>
      <c r="D20" s="11">
        <v>3.9065386750299194</v>
      </c>
      <c r="E20" s="11">
        <v>7.0931585298973849E-4</v>
      </c>
      <c r="F20" s="11">
        <v>209.57476558851772</v>
      </c>
      <c r="G20" s="11">
        <v>681.35549409639577</v>
      </c>
      <c r="H20" s="11">
        <v>160.40370991697694</v>
      </c>
      <c r="I20" s="11">
        <v>730.52654976793656</v>
      </c>
    </row>
    <row r="21" spans="1:9" x14ac:dyDescent="0.25">
      <c r="A21" s="11" t="s">
        <v>5</v>
      </c>
      <c r="B21" s="11">
        <v>566.21741852034029</v>
      </c>
      <c r="C21" s="11">
        <v>199.36197067742157</v>
      </c>
      <c r="D21" s="11">
        <v>2.8401475797834617</v>
      </c>
      <c r="E21" s="11">
        <v>9.2719083975134255E-3</v>
      </c>
      <c r="F21" s="11">
        <v>153.80576065035285</v>
      </c>
      <c r="G21" s="11">
        <v>978.62907639032778</v>
      </c>
      <c r="H21" s="11">
        <v>67.839058903742796</v>
      </c>
      <c r="I21" s="11">
        <v>1064.5957781369377</v>
      </c>
    </row>
    <row r="22" spans="1:9" x14ac:dyDescent="0.25">
      <c r="A22" s="29" t="s">
        <v>6</v>
      </c>
      <c r="B22" s="29">
        <v>658.43643139881533</v>
      </c>
      <c r="C22" s="29">
        <v>303.16339697109748</v>
      </c>
      <c r="D22" s="29">
        <v>2.1718863094200924</v>
      </c>
      <c r="E22" s="29">
        <v>4.0424692962988687E-2</v>
      </c>
      <c r="F22" s="29">
        <v>31.29516305406321</v>
      </c>
      <c r="G22" s="29">
        <v>1285.5776997435673</v>
      </c>
      <c r="H22" s="29">
        <v>-99.431661321449837</v>
      </c>
      <c r="I22" s="29">
        <v>1416.3045241190805</v>
      </c>
    </row>
    <row r="23" spans="1:9" ht="15.75" thickBot="1" x14ac:dyDescent="0.3">
      <c r="A23" s="28" t="s">
        <v>7</v>
      </c>
      <c r="B23" s="28">
        <v>-4502.4522472488279</v>
      </c>
      <c r="C23" s="28">
        <v>986.48883840136898</v>
      </c>
      <c r="D23" s="28">
        <v>-4.5641187938275811</v>
      </c>
      <c r="E23" s="28">
        <v>1.3794856087708256E-4</v>
      </c>
      <c r="F23" s="28">
        <v>-6543.1598904012671</v>
      </c>
      <c r="G23" s="28">
        <v>-2461.7446040963887</v>
      </c>
      <c r="H23" s="28">
        <v>-6968.5428832511407</v>
      </c>
      <c r="I23" s="28">
        <v>-2036.3616112465152</v>
      </c>
    </row>
    <row r="27" spans="1:9" x14ac:dyDescent="0.25">
      <c r="A27" t="s">
        <v>45</v>
      </c>
    </row>
    <row r="28" spans="1:9" ht="15.75" thickBot="1" x14ac:dyDescent="0.3"/>
    <row r="29" spans="1:9" x14ac:dyDescent="0.25">
      <c r="A29" s="13" t="s">
        <v>46</v>
      </c>
      <c r="B29" s="13" t="s">
        <v>47</v>
      </c>
      <c r="C29" s="13" t="s">
        <v>48</v>
      </c>
      <c r="D29" s="13" t="s">
        <v>49</v>
      </c>
      <c r="F29" s="27" t="s">
        <v>49</v>
      </c>
      <c r="G29" s="25" t="s">
        <v>56</v>
      </c>
      <c r="H29" s="25"/>
    </row>
    <row r="30" spans="1:9" x14ac:dyDescent="0.25">
      <c r="A30" s="11">
        <v>1</v>
      </c>
      <c r="B30" s="11">
        <v>55530.073842132901</v>
      </c>
      <c r="C30" s="11">
        <v>-580.07384213290061</v>
      </c>
      <c r="D30" s="11">
        <v>-0.38759767962600666</v>
      </c>
      <c r="F30" s="26">
        <v>-3</v>
      </c>
      <c r="G30" s="11">
        <v>0</v>
      </c>
    </row>
    <row r="31" spans="1:9" x14ac:dyDescent="0.25">
      <c r="A31" s="11">
        <v>2</v>
      </c>
      <c r="B31" s="11">
        <v>57270.352000130959</v>
      </c>
      <c r="C31" s="11">
        <v>-420.35200013095891</v>
      </c>
      <c r="D31" s="11">
        <v>-0.28087365442619328</v>
      </c>
      <c r="F31" s="26">
        <v>-2</v>
      </c>
      <c r="G31" s="11">
        <v>0</v>
      </c>
    </row>
    <row r="32" spans="1:9" x14ac:dyDescent="0.25">
      <c r="A32" s="11">
        <v>3</v>
      </c>
      <c r="B32" s="11">
        <v>45071.630481355642</v>
      </c>
      <c r="C32" s="11">
        <v>-821.63048135564168</v>
      </c>
      <c r="D32" s="11">
        <v>-0.54900263544461436</v>
      </c>
      <c r="F32" s="26">
        <v>-1</v>
      </c>
      <c r="G32" s="11">
        <v>6</v>
      </c>
    </row>
    <row r="33" spans="1:7" x14ac:dyDescent="0.25">
      <c r="A33" s="11">
        <v>4</v>
      </c>
      <c r="B33" s="11">
        <v>48740.770496794634</v>
      </c>
      <c r="C33" s="11">
        <v>759.2295032053662</v>
      </c>
      <c r="D33" s="11">
        <v>0.50730712604445327</v>
      </c>
      <c r="F33" s="26">
        <v>0</v>
      </c>
      <c r="G33" s="11">
        <v>9</v>
      </c>
    </row>
    <row r="34" spans="1:7" x14ac:dyDescent="0.25">
      <c r="A34" s="11">
        <v>5</v>
      </c>
      <c r="B34" s="11">
        <v>46611.663650033108</v>
      </c>
      <c r="C34" s="11">
        <v>488.33634996689216</v>
      </c>
      <c r="D34" s="11">
        <v>0.32629989904084572</v>
      </c>
      <c r="F34" s="26">
        <v>1</v>
      </c>
      <c r="G34" s="11">
        <v>9</v>
      </c>
    </row>
    <row r="35" spans="1:7" x14ac:dyDescent="0.25">
      <c r="A35" s="11">
        <v>6</v>
      </c>
      <c r="B35" s="11">
        <v>51980.557542086201</v>
      </c>
      <c r="C35" s="11">
        <v>-730.55754208620056</v>
      </c>
      <c r="D35" s="11">
        <v>-0.48814890032744274</v>
      </c>
      <c r="F35" s="26">
        <v>2</v>
      </c>
      <c r="G35" s="11">
        <v>6</v>
      </c>
    </row>
    <row r="36" spans="1:7" x14ac:dyDescent="0.25">
      <c r="A36" s="11">
        <v>7</v>
      </c>
      <c r="B36" s="11">
        <v>53739.9787732283</v>
      </c>
      <c r="C36" s="11">
        <v>-1289.9787732283003</v>
      </c>
      <c r="D36" s="11">
        <v>-0.86194677807164177</v>
      </c>
      <c r="F36" s="26">
        <v>3</v>
      </c>
      <c r="G36" s="11">
        <v>0</v>
      </c>
    </row>
    <row r="37" spans="1:7" ht="15.75" thickBot="1" x14ac:dyDescent="0.3">
      <c r="A37" s="11">
        <v>8</v>
      </c>
      <c r="B37" s="11">
        <v>36667.074502953154</v>
      </c>
      <c r="C37" s="11">
        <v>-1867.0745029531536</v>
      </c>
      <c r="D37" s="11">
        <v>-1.2475545223218689</v>
      </c>
      <c r="F37" s="12" t="s">
        <v>57</v>
      </c>
      <c r="G37" s="12">
        <v>0</v>
      </c>
    </row>
    <row r="38" spans="1:7" x14ac:dyDescent="0.25">
      <c r="A38" s="11">
        <v>9</v>
      </c>
      <c r="B38" s="11">
        <v>52993.366015553001</v>
      </c>
      <c r="C38" s="11">
        <v>1356.6339844469985</v>
      </c>
      <c r="D38" s="11">
        <v>0.90648490981768526</v>
      </c>
    </row>
    <row r="39" spans="1:7" x14ac:dyDescent="0.25">
      <c r="A39" s="11">
        <v>10</v>
      </c>
      <c r="B39" s="11">
        <v>55620.142918020952</v>
      </c>
      <c r="C39" s="11">
        <v>1229.8570819790475</v>
      </c>
      <c r="D39" s="11">
        <v>0.82177425807364013</v>
      </c>
    </row>
    <row r="40" spans="1:7" x14ac:dyDescent="0.25">
      <c r="A40" s="11">
        <v>11</v>
      </c>
      <c r="B40" s="11">
        <v>46457.987247699944</v>
      </c>
      <c r="C40" s="11">
        <v>-2007.9872476999444</v>
      </c>
      <c r="D40" s="11">
        <v>-1.341710557168678</v>
      </c>
    </row>
    <row r="41" spans="1:7" x14ac:dyDescent="0.25">
      <c r="A41" s="11">
        <v>12</v>
      </c>
      <c r="B41" s="11">
        <v>56857.976378771709</v>
      </c>
      <c r="C41" s="11">
        <v>-2407.9763787717093</v>
      </c>
      <c r="D41" s="11">
        <v>-1.6089780114448162</v>
      </c>
    </row>
    <row r="42" spans="1:7" x14ac:dyDescent="0.25">
      <c r="A42" s="11">
        <v>13</v>
      </c>
      <c r="B42" s="11">
        <v>51671.084616368069</v>
      </c>
      <c r="C42" s="11">
        <v>-1271.084616368069</v>
      </c>
      <c r="D42" s="11">
        <v>-0.84932195201400063</v>
      </c>
    </row>
    <row r="43" spans="1:7" x14ac:dyDescent="0.25">
      <c r="A43" s="11">
        <v>14</v>
      </c>
      <c r="B43" s="11">
        <v>49149.585187378303</v>
      </c>
      <c r="C43" s="11">
        <v>1950.4148126216969</v>
      </c>
      <c r="D43" s="11">
        <v>1.3032414164732509</v>
      </c>
    </row>
    <row r="44" spans="1:7" x14ac:dyDescent="0.25">
      <c r="A44" s="11">
        <v>15</v>
      </c>
      <c r="B44" s="11">
        <v>41580.515494921856</v>
      </c>
      <c r="C44" s="11">
        <v>269.48450507814414</v>
      </c>
      <c r="D44" s="11">
        <v>0.18006598690847467</v>
      </c>
    </row>
    <row r="45" spans="1:7" x14ac:dyDescent="0.25">
      <c r="A45" s="11">
        <v>16</v>
      </c>
      <c r="B45" s="11">
        <v>55245.975716195164</v>
      </c>
      <c r="C45" s="11">
        <v>1754.0242838048362</v>
      </c>
      <c r="D45" s="11">
        <v>1.1720158590682686</v>
      </c>
    </row>
    <row r="46" spans="1:7" x14ac:dyDescent="0.25">
      <c r="A46" s="11">
        <v>17</v>
      </c>
      <c r="B46" s="11">
        <v>43839.539308290681</v>
      </c>
      <c r="C46" s="11">
        <v>-2039.5393082906812</v>
      </c>
      <c r="D46" s="11">
        <v>-1.3627932273118819</v>
      </c>
    </row>
    <row r="47" spans="1:7" x14ac:dyDescent="0.25">
      <c r="A47" s="11">
        <v>18</v>
      </c>
      <c r="B47" s="11">
        <v>42164.444063883537</v>
      </c>
      <c r="C47" s="11">
        <v>685.55593611646327</v>
      </c>
      <c r="D47" s="11">
        <v>0.45807942160525311</v>
      </c>
    </row>
    <row r="48" spans="1:7" x14ac:dyDescent="0.25">
      <c r="A48" s="11">
        <v>19</v>
      </c>
      <c r="B48" s="11">
        <v>44038.221048182037</v>
      </c>
      <c r="C48" s="11">
        <v>2461.7789518179634</v>
      </c>
      <c r="D48" s="11">
        <v>1.6449281801232705</v>
      </c>
    </row>
    <row r="49" spans="1:4" x14ac:dyDescent="0.25">
      <c r="A49" s="11">
        <v>20</v>
      </c>
      <c r="B49" s="11">
        <v>63425.570503431656</v>
      </c>
      <c r="C49" s="11">
        <v>1374.4294965683439</v>
      </c>
      <c r="D49" s="11">
        <v>0.91837563597183869</v>
      </c>
    </row>
    <row r="50" spans="1:4" x14ac:dyDescent="0.25">
      <c r="A50" s="11">
        <v>21</v>
      </c>
      <c r="B50" s="11">
        <v>52208.862957088393</v>
      </c>
      <c r="C50" s="11">
        <v>1441.1370429116068</v>
      </c>
      <c r="D50" s="11">
        <v>0.96294873735686759</v>
      </c>
    </row>
    <row r="51" spans="1:4" x14ac:dyDescent="0.25">
      <c r="A51" s="11">
        <v>22</v>
      </c>
      <c r="B51" s="11">
        <v>39956.289241515115</v>
      </c>
      <c r="C51" s="11">
        <v>1543.7107584848854</v>
      </c>
      <c r="D51" s="11">
        <v>1.0314871392965848</v>
      </c>
    </row>
    <row r="52" spans="1:4" x14ac:dyDescent="0.25">
      <c r="A52" s="11">
        <v>23</v>
      </c>
      <c r="B52" s="11">
        <v>59206.104270065247</v>
      </c>
      <c r="C52" s="11">
        <v>1593.895729934753</v>
      </c>
      <c r="D52" s="11">
        <v>1.0650200743700637</v>
      </c>
    </row>
    <row r="53" spans="1:4" x14ac:dyDescent="0.25">
      <c r="A53" s="11">
        <v>24</v>
      </c>
      <c r="B53" s="11">
        <v>54586.827682846721</v>
      </c>
      <c r="C53" s="11">
        <v>-836.82768284672056</v>
      </c>
      <c r="D53" s="11">
        <v>-0.55915720475443254</v>
      </c>
    </row>
    <row r="54" spans="1:4" x14ac:dyDescent="0.25">
      <c r="A54" s="11">
        <v>25</v>
      </c>
      <c r="B54" s="11">
        <v>49537.755190284734</v>
      </c>
      <c r="C54" s="11">
        <v>2112.2448097152665</v>
      </c>
      <c r="D54" s="11">
        <v>1.4113740830605161</v>
      </c>
    </row>
    <row r="55" spans="1:4" x14ac:dyDescent="0.25">
      <c r="A55" s="11">
        <v>26</v>
      </c>
      <c r="B55" s="11">
        <v>60474.204773737161</v>
      </c>
      <c r="C55" s="11">
        <v>-2324.2047737371613</v>
      </c>
      <c r="D55" s="11">
        <v>-1.5530029314264726</v>
      </c>
    </row>
    <row r="56" spans="1:4" x14ac:dyDescent="0.25">
      <c r="A56" s="11">
        <v>27</v>
      </c>
      <c r="B56" s="11">
        <v>40985.475391836138</v>
      </c>
      <c r="C56" s="11">
        <v>-1535.4753918361384</v>
      </c>
      <c r="D56" s="11">
        <v>-1.0259843760756353</v>
      </c>
    </row>
    <row r="57" spans="1:4" x14ac:dyDescent="0.25">
      <c r="A57" s="11">
        <v>28</v>
      </c>
      <c r="B57" s="11">
        <v>42800.370998598533</v>
      </c>
      <c r="C57" s="11">
        <v>-1150.3709985985333</v>
      </c>
      <c r="D57" s="11">
        <v>-0.76866270702082085</v>
      </c>
    </row>
    <row r="58" spans="1:4" x14ac:dyDescent="0.25">
      <c r="A58" s="11">
        <v>29</v>
      </c>
      <c r="B58" s="11">
        <v>34309.018169848379</v>
      </c>
      <c r="C58" s="11">
        <v>1040.9818301516207</v>
      </c>
      <c r="D58" s="11">
        <v>0.69557030949028764</v>
      </c>
    </row>
    <row r="59" spans="1:4" ht="15.75" thickBot="1" x14ac:dyDescent="0.3">
      <c r="A59" s="12">
        <v>30</v>
      </c>
      <c r="B59" s="12">
        <v>60878.581536767699</v>
      </c>
      <c r="C59" s="12">
        <v>-778.58153676769871</v>
      </c>
      <c r="D59" s="12">
        <v>-0.52023789926674624</v>
      </c>
    </row>
  </sheetData>
  <sortState ref="F30:F36">
    <sortCondition ref="F31"/>
  </sortState>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vt:lpstr>
      <vt:lpstr>Merit Scoresheet</vt:lpstr>
      <vt:lpstr>Descriptive Statistics</vt:lpstr>
      <vt:lpstr>Gregory's Data</vt:lpstr>
      <vt:lpstr>Correlation Matrix</vt:lpstr>
      <vt:lpstr>Run 1</vt:lpstr>
      <vt:lpstr>Run 2</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2014-10-17T10:51:58Z</dcterms:modified>
</cp:coreProperties>
</file>